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2"/>
  </bookViews>
  <sheets>
    <sheet name="원가계산서" sheetId="1" r:id="rId1"/>
    <sheet name="내역서집계" sheetId="2" r:id="rId2"/>
    <sheet name="내역서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<sst xmlns="http://schemas.openxmlformats.org/spreadsheetml/2006/main" count="348" uniqueCount="157">
  <si>
    <t>공사명 : 인문관 423호,529호 강의실 리모델링 전기공사</t>
  </si>
  <si>
    <t>금액:</t>
  </si>
  <si>
    <t>원 정</t>
  </si>
  <si>
    <t>(</t>
  </si>
  <si>
    <t>W</t>
  </si>
  <si>
    <t>)</t>
  </si>
  <si>
    <t>비 목</t>
  </si>
  <si>
    <t xml:space="preserve">구          분 </t>
  </si>
  <si>
    <t>금         액</t>
  </si>
  <si>
    <t>구     성     비</t>
  </si>
  <si>
    <t>비          고</t>
  </si>
  <si>
    <t>순  공  사  비  원  가</t>
  </si>
  <si>
    <t>재료비</t>
  </si>
  <si>
    <t>직 접 재 료 비</t>
  </si>
  <si>
    <t>간 접 재 료 비</t>
  </si>
  <si>
    <t>작 업 부 산 물</t>
  </si>
  <si>
    <t>소          계</t>
  </si>
  <si>
    <t>노무비</t>
  </si>
  <si>
    <t>직접노무비(가)</t>
  </si>
  <si>
    <t>간접노무비(나)</t>
  </si>
  <si>
    <t>경   비</t>
  </si>
  <si>
    <t>기  계  경  비</t>
  </si>
  <si>
    <t>고 용 보 험 료</t>
  </si>
  <si>
    <t>산 재 보 험 료</t>
  </si>
  <si>
    <t>건 강 보 험 료</t>
  </si>
  <si>
    <t>연 금 보 험 료</t>
  </si>
  <si>
    <t>노인장기요양보험료</t>
  </si>
  <si>
    <t xml:space="preserve"> 건강보험료의 12.81%</t>
  </si>
  <si>
    <t>안 전 관 리 비</t>
  </si>
  <si>
    <t xml:space="preserve"> (재+직노)의 1.85%</t>
  </si>
  <si>
    <t>환 경 보 전 비</t>
  </si>
  <si>
    <t>계</t>
  </si>
  <si>
    <t>일 반 관 리 비</t>
  </si>
  <si>
    <t>이          윤</t>
  </si>
  <si>
    <t>노무비+경비+일반관리비의 5%</t>
  </si>
  <si>
    <t>공  급  가  액</t>
  </si>
  <si>
    <t>부 가 가 치 세</t>
  </si>
  <si>
    <t>도    급    액</t>
  </si>
  <si>
    <t>관 급 자 재 비</t>
  </si>
  <si>
    <t>별 도 공 사 비</t>
  </si>
  <si>
    <t>총  공  사  비</t>
  </si>
  <si>
    <t xml:space="preserve"> 만원미만절삭.</t>
  </si>
  <si>
    <t>품   명</t>
  </si>
  <si>
    <t>규   격</t>
  </si>
  <si>
    <t>수량</t>
  </si>
  <si>
    <t>단위</t>
  </si>
  <si>
    <t>재  료  비</t>
  </si>
  <si>
    <t>노  무  비</t>
  </si>
  <si>
    <t>경     비</t>
  </si>
  <si>
    <t>합  계</t>
  </si>
  <si>
    <t>비  고</t>
  </si>
  <si>
    <t/>
  </si>
  <si>
    <t>단 가</t>
  </si>
  <si>
    <t>금  액</t>
  </si>
  <si>
    <t>식</t>
  </si>
  <si>
    <t>2. 인문관 529호 강의실 리모델링 전기공사</t>
  </si>
  <si>
    <t>총    계</t>
  </si>
  <si>
    <t>29</t>
  </si>
  <si>
    <t>[ 인문관 423호,529호 강의실 리모델링 전기공사 ]</t>
  </si>
  <si>
    <t>번호</t>
  </si>
  <si>
    <t>공종코드</t>
  </si>
  <si>
    <t>코드</t>
  </si>
  <si>
    <t>명   칭</t>
  </si>
  <si>
    <t>규   격</t>
  </si>
  <si>
    <t>단위</t>
  </si>
  <si>
    <t>수량</t>
  </si>
  <si>
    <t>경비</t>
  </si>
  <si>
    <t>비고</t>
  </si>
  <si>
    <t>단가</t>
  </si>
  <si>
    <t>금액</t>
  </si>
  <si>
    <t>1. 인문관 423호 강의실 리모델링 전기공사</t>
  </si>
  <si>
    <t>조명기구 철거</t>
  </si>
  <si>
    <t>LED 300*1200 엣지등</t>
  </si>
  <si>
    <t>등</t>
  </si>
  <si>
    <t>LED 6인치 다운라이트</t>
  </si>
  <si>
    <t>배관배선 철거</t>
  </si>
  <si>
    <t>식</t>
  </si>
  <si>
    <t>기타 전기관련 철거</t>
  </si>
  <si>
    <t>선풍기 외</t>
  </si>
  <si>
    <t>기타 소방관련 철거</t>
  </si>
  <si>
    <t>감지기,유도등</t>
  </si>
  <si>
    <t>전선관 GW</t>
  </si>
  <si>
    <t>36C</t>
  </si>
  <si>
    <t>M</t>
  </si>
  <si>
    <t>전선관용 부품</t>
  </si>
  <si>
    <t>EA</t>
  </si>
  <si>
    <t>후렉시블 전선관</t>
  </si>
  <si>
    <t>SF 16C</t>
  </si>
  <si>
    <t>M</t>
  </si>
  <si>
    <t>후렉시블 콘넥타</t>
  </si>
  <si>
    <t>SF 22C</t>
  </si>
  <si>
    <t>450/750V 내열비닐절연전선</t>
  </si>
  <si>
    <t>HFIX 1.75mm(2.5㎟)</t>
  </si>
  <si>
    <t>타공 3인치 (원형)</t>
  </si>
  <si>
    <t>타공 3인치</t>
  </si>
  <si>
    <t>개소</t>
  </si>
  <si>
    <t>타공 사각</t>
  </si>
  <si>
    <t>타공 W190 H95</t>
  </si>
  <si>
    <t>조명기구 교체</t>
  </si>
  <si>
    <t>LED 벽부등</t>
  </si>
  <si>
    <t>조명기구(등박스 제외)</t>
  </si>
  <si>
    <t>LED LINE 직부등(1line*bar2줄)</t>
  </si>
  <si>
    <t>안정기(LINE 조명용)</t>
  </si>
  <si>
    <t>400W</t>
  </si>
  <si>
    <t>300W</t>
  </si>
  <si>
    <t>조명기구</t>
  </si>
  <si>
    <t>간접 BAR 15W</t>
  </si>
  <si>
    <t>안정기(간접 조명용)수평</t>
  </si>
  <si>
    <t>안정기(간접 조명용)수직</t>
  </si>
  <si>
    <t>3인치 LED 할로겐 8W(46*2)</t>
  </si>
  <si>
    <t>LED 사각 매입등(멀티8W*2)</t>
  </si>
  <si>
    <t>오토리모 재실감지기</t>
  </si>
  <si>
    <t>본체</t>
  </si>
  <si>
    <t>조명센서</t>
  </si>
  <si>
    <t>BOX(W/COVER)</t>
  </si>
  <si>
    <t>사각</t>
  </si>
  <si>
    <t>팔각</t>
  </si>
  <si>
    <t>BOX</t>
  </si>
  <si>
    <t>S/W</t>
  </si>
  <si>
    <t>스위치</t>
  </si>
  <si>
    <t>단로1구</t>
  </si>
  <si>
    <t>EA</t>
  </si>
  <si>
    <t>단로3구</t>
  </si>
  <si>
    <t>스피커</t>
  </si>
  <si>
    <t>3W 비상방송용</t>
  </si>
  <si>
    <t>콘센트 교체</t>
  </si>
  <si>
    <t>매입접지2구</t>
  </si>
  <si>
    <t>감지기 교체</t>
  </si>
  <si>
    <t>연기식(동방)</t>
  </si>
  <si>
    <t>유도등 교체</t>
  </si>
  <si>
    <t>피난구 벽부 중형(올라이트)</t>
  </si>
  <si>
    <t>소화기(보관함 포함)</t>
  </si>
  <si>
    <t>ABC분말소화기3.3KG</t>
  </si>
  <si>
    <t>면</t>
  </si>
  <si>
    <t>분전반</t>
  </si>
  <si>
    <t>600*600</t>
  </si>
  <si>
    <t>[ 배관 부속재 ]</t>
  </si>
  <si>
    <t>전선관의 15 %</t>
  </si>
  <si>
    <t>[ 소모 잡자재 ]</t>
  </si>
  <si>
    <t>전선, 전선관의 2 %</t>
  </si>
  <si>
    <t>노 무 비(철거)</t>
  </si>
  <si>
    <t>내선전공</t>
  </si>
  <si>
    <t>인</t>
  </si>
  <si>
    <t>노 무 비</t>
  </si>
  <si>
    <t>저압케이블전공</t>
  </si>
  <si>
    <t>[ 공 구 손 료 ]</t>
  </si>
  <si>
    <t>노무비의 3 %</t>
  </si>
  <si>
    <t xml:space="preserve">   합       계</t>
  </si>
  <si>
    <t>무대조명 철거</t>
  </si>
  <si>
    <t>조명 및 무대조명 전기판넬</t>
  </si>
  <si>
    <t>선풍기5 외</t>
  </si>
  <si>
    <t>CABLE</t>
  </si>
  <si>
    <t>FCV 16SQ/4C</t>
  </si>
  <si>
    <t>FGV 16SQ</t>
  </si>
  <si>
    <t>3인치 LED 할로겐 8W(58*2)</t>
  </si>
  <si>
    <t xml:space="preserve">간접용 할로겐 8W              </t>
  </si>
  <si>
    <t>노무비의 3 %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</si>
</sst>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_);\(&quot;₩&quot;#,##0\)"/>
    <numFmt numFmtId="177" formatCode="#,##0_);\(#,##0\)"/>
    <numFmt numFmtId="178" formatCode="\ &quot;직접노무비의&quot;\ ##0.0###&quot;%&quot;"/>
    <numFmt numFmtId="179" formatCode="\ &quot;노무비의&quot;\ ##0.0###&quot;%&quot;"/>
    <numFmt numFmtId="180" formatCode="\ &quot;계의&quot;\ ##0.0###&quot;%&quot;"/>
    <numFmt numFmtId="181" formatCode="_-* #,##0_-;\-* #,##0_-;_-* &quot;-&quot;??_-;_-@_-"/>
    <numFmt numFmtId="182" formatCode="_-* #,##0.000_-;\-* #,##0.000_-;_-* &quot;-&quot;??_-;_-@_-"/>
    <numFmt numFmtId="183" formatCode="&quot;공사명&quot;#"/>
    <numFmt numFmtId="184" formatCode="#,###;\-#,###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b/>
      <sz val="10"/>
      <name val="돋움체"/>
      <family val="3"/>
    </font>
    <font>
      <sz val="8"/>
      <name val="돋움"/>
      <family val="3"/>
    </font>
    <font>
      <sz val="10"/>
      <name val="돋움"/>
      <family val="3"/>
    </font>
    <font>
      <b/>
      <sz val="12"/>
      <name val="돋움체"/>
      <family val="3"/>
    </font>
    <font>
      <sz val="10"/>
      <name val="돋움체"/>
      <family val="3"/>
    </font>
    <font>
      <b/>
      <sz val="10"/>
      <color indexed="8"/>
      <name val="돋움체"/>
      <family val="3"/>
    </font>
    <font>
      <sz val="10"/>
      <color indexed="10"/>
      <name val="돋움체"/>
      <family val="3"/>
    </font>
    <font>
      <b/>
      <sz val="10"/>
      <name val="굴림"/>
      <family val="3"/>
    </font>
    <font>
      <b/>
      <sz val="9"/>
      <name val="굴림"/>
      <family val="3"/>
    </font>
    <font>
      <sz val="9"/>
      <color indexed="8"/>
      <name val="굴림"/>
      <family val="3"/>
    </font>
    <font>
      <sz val="9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sz val="11"/>
      <name val="돋움체"/>
      <family val="3"/>
    </font>
    <font>
      <sz val="12"/>
      <name val="돋움체"/>
      <family val="3"/>
    </font>
    <font>
      <b/>
      <sz val="11"/>
      <name val="돋움체"/>
      <family val="3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돋움"/>
      <family val="3"/>
    </font>
    <font>
      <b/>
      <sz val="16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double"/>
      <top style="hair"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thin"/>
    </border>
    <border>
      <left style="double"/>
      <right style="thin"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38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4" fillId="0" borderId="10" xfId="63" applyFont="1" applyBorder="1" applyAlignment="1">
      <alignment vertical="center"/>
      <protection/>
    </xf>
    <xf numFmtId="0" fontId="6" fillId="0" borderId="0" xfId="63" applyFont="1">
      <alignment/>
      <protection/>
    </xf>
    <xf numFmtId="0" fontId="7" fillId="0" borderId="0" xfId="63" applyFont="1" applyAlignment="1">
      <alignment horizontal="right" vertical="center"/>
      <protection/>
    </xf>
    <xf numFmtId="176" fontId="7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 horizontal="left" vertical="center"/>
      <protection/>
    </xf>
    <xf numFmtId="0" fontId="11" fillId="33" borderId="11" xfId="0" applyFont="1" applyFill="1" applyBorder="1" applyAlignment="1">
      <alignment horizontal="centerContinuous" wrapText="1"/>
    </xf>
    <xf numFmtId="3" fontId="11" fillId="33" borderId="12" xfId="0" applyNumberFormat="1" applyFont="1" applyFill="1" applyBorder="1" applyAlignment="1">
      <alignment horizontal="center" wrapText="1"/>
    </xf>
    <xf numFmtId="3" fontId="11" fillId="33" borderId="13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3" fontId="11" fillId="33" borderId="14" xfId="0" applyNumberFormat="1" applyFont="1" applyFill="1" applyBorder="1" applyAlignment="1">
      <alignment horizontal="centerContinuous" vertical="center" wrapText="1"/>
    </xf>
    <xf numFmtId="3" fontId="11" fillId="33" borderId="15" xfId="0" applyNumberFormat="1" applyFont="1" applyFill="1" applyBorder="1" applyAlignment="1">
      <alignment horizontal="centerContinuous" vertical="center" wrapText="1"/>
    </xf>
    <xf numFmtId="3" fontId="11" fillId="33" borderId="11" xfId="0" applyNumberFormat="1" applyFont="1" applyFill="1" applyBorder="1" applyAlignment="1">
      <alignment horizontal="centerContinuous" vertical="center" wrapText="1"/>
    </xf>
    <xf numFmtId="49" fontId="11" fillId="33" borderId="12" xfId="0" applyNumberFormat="1" applyFont="1" applyFill="1" applyBorder="1" applyAlignment="1">
      <alignment horizontal="centerContinuous" wrapText="1"/>
    </xf>
    <xf numFmtId="0" fontId="11" fillId="0" borderId="0" xfId="0" applyFont="1" applyAlignment="1">
      <alignment vertical="center"/>
    </xf>
    <xf numFmtId="0" fontId="11" fillId="33" borderId="16" xfId="0" applyFont="1" applyFill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center" vertical="center" wrapText="1"/>
    </xf>
    <xf numFmtId="3" fontId="11" fillId="33" borderId="18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Continuous" vertical="center" wrapText="1"/>
    </xf>
    <xf numFmtId="49" fontId="11" fillId="33" borderId="17" xfId="0" applyNumberFormat="1" applyFont="1" applyFill="1" applyBorder="1" applyAlignment="1">
      <alignment horizontal="right" vertical="center" wrapText="1"/>
    </xf>
    <xf numFmtId="183" fontId="12" fillId="34" borderId="19" xfId="0" applyNumberFormat="1" applyFont="1" applyFill="1" applyBorder="1" applyAlignment="1">
      <alignment horizontal="left" vertical="center"/>
    </xf>
    <xf numFmtId="0" fontId="13" fillId="34" borderId="19" xfId="0" applyFont="1" applyFill="1" applyBorder="1" applyAlignment="1">
      <alignment vertical="center"/>
    </xf>
    <xf numFmtId="0" fontId="13" fillId="34" borderId="19" xfId="0" applyFont="1" applyFill="1" applyBorder="1" applyAlignment="1">
      <alignment horizontal="center" vertical="center"/>
    </xf>
    <xf numFmtId="38" fontId="13" fillId="34" borderId="19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 shrinkToFit="1"/>
    </xf>
    <xf numFmtId="38" fontId="14" fillId="0" borderId="19" xfId="0" applyNumberFormat="1" applyFont="1" applyBorder="1" applyAlignment="1">
      <alignment vertical="center" shrinkToFit="1"/>
    </xf>
    <xf numFmtId="0" fontId="14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35" borderId="19" xfId="0" applyFont="1" applyFill="1" applyBorder="1" applyAlignment="1">
      <alignment horizontal="center" vertical="center" shrinkToFit="1"/>
    </xf>
    <xf numFmtId="38" fontId="14" fillId="35" borderId="19" xfId="0" applyNumberFormat="1" applyFont="1" applyFill="1" applyBorder="1" applyAlignment="1">
      <alignment vertical="center" shrinkToFit="1"/>
    </xf>
    <xf numFmtId="38" fontId="12" fillId="35" borderId="19" xfId="0" applyNumberFormat="1" applyFont="1" applyFill="1" applyBorder="1" applyAlignment="1">
      <alignment vertical="center" shrinkToFit="1"/>
    </xf>
    <xf numFmtId="0" fontId="12" fillId="35" borderId="19" xfId="0" applyFont="1" applyFill="1" applyBorder="1" applyAlignment="1">
      <alignment vertical="center"/>
    </xf>
    <xf numFmtId="0" fontId="12" fillId="35" borderId="19" xfId="0" applyFont="1" applyFill="1" applyBorder="1" applyAlignment="1">
      <alignment vertical="center" shrinkToFit="1"/>
    </xf>
    <xf numFmtId="0" fontId="12" fillId="35" borderId="19" xfId="0" applyFont="1" applyFill="1" applyBorder="1" applyAlignment="1">
      <alignment horizontal="center" vertical="center"/>
    </xf>
    <xf numFmtId="41" fontId="15" fillId="0" borderId="0" xfId="49" applyFont="1" applyAlignment="1">
      <alignment vertical="center"/>
    </xf>
    <xf numFmtId="0" fontId="12" fillId="35" borderId="19" xfId="0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vertical="center" shrinkToFit="1"/>
    </xf>
    <xf numFmtId="38" fontId="12" fillId="0" borderId="19" xfId="0" applyNumberFormat="1" applyFont="1" applyBorder="1" applyAlignment="1">
      <alignment vertical="center" shrinkToFit="1"/>
    </xf>
    <xf numFmtId="0" fontId="12" fillId="34" borderId="19" xfId="0" applyFont="1" applyFill="1" applyBorder="1" applyAlignment="1">
      <alignment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38" fontId="12" fillId="34" borderId="19" xfId="0" applyNumberFormat="1" applyFont="1" applyFill="1" applyBorder="1" applyAlignment="1">
      <alignment vertical="center" shrinkToFit="1"/>
    </xf>
    <xf numFmtId="0" fontId="12" fillId="34" borderId="19" xfId="0" applyFont="1" applyFill="1" applyBorder="1" applyAlignment="1">
      <alignment vertical="center"/>
    </xf>
    <xf numFmtId="38" fontId="15" fillId="0" borderId="0" xfId="0" applyNumberFormat="1" applyFont="1" applyAlignment="1">
      <alignment vertical="center"/>
    </xf>
    <xf numFmtId="49" fontId="17" fillId="0" borderId="0" xfId="0" applyNumberFormat="1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 vertical="center"/>
    </xf>
    <xf numFmtId="184" fontId="17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17" fillId="36" borderId="19" xfId="49" applyFont="1" applyFill="1" applyBorder="1" applyAlignment="1">
      <alignment vertical="center" shrinkToFit="1"/>
    </xf>
    <xf numFmtId="41" fontId="17" fillId="36" borderId="19" xfId="49" applyFont="1" applyFill="1" applyBorder="1" applyAlignment="1">
      <alignment vertical="center"/>
    </xf>
    <xf numFmtId="41" fontId="17" fillId="36" borderId="19" xfId="49" applyFont="1" applyFill="1" applyBorder="1" applyAlignment="1">
      <alignment horizontal="center" vertical="center" shrinkToFit="1"/>
    </xf>
    <xf numFmtId="41" fontId="17" fillId="0" borderId="19" xfId="49" applyFont="1" applyBorder="1" applyAlignment="1">
      <alignment vertical="center"/>
    </xf>
    <xf numFmtId="41" fontId="17" fillId="0" borderId="19" xfId="49" applyFont="1" applyBorder="1" applyAlignment="1">
      <alignment vertical="center" shrinkToFit="1"/>
    </xf>
    <xf numFmtId="0" fontId="17" fillId="36" borderId="19" xfId="0" applyFont="1" applyFill="1" applyBorder="1" applyAlignment="1">
      <alignment horizontal="center" vertical="center"/>
    </xf>
    <xf numFmtId="41" fontId="17" fillId="36" borderId="19" xfId="49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41" fontId="19" fillId="0" borderId="19" xfId="49" applyFont="1" applyBorder="1" applyAlignment="1">
      <alignment vertical="center"/>
    </xf>
    <xf numFmtId="41" fontId="19" fillId="0" borderId="19" xfId="49" applyFont="1" applyBorder="1" applyAlignment="1">
      <alignment vertical="center" shrinkToFit="1"/>
    </xf>
    <xf numFmtId="41" fontId="0" fillId="0" borderId="20" xfId="49" applyFont="1" applyBorder="1" applyAlignment="1">
      <alignment vertical="center"/>
    </xf>
    <xf numFmtId="0" fontId="17" fillId="0" borderId="0" xfId="0" applyFont="1" applyAlignment="1">
      <alignment horizontal="center"/>
    </xf>
    <xf numFmtId="0" fontId="7" fillId="0" borderId="0" xfId="63" applyFont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177" fontId="7" fillId="0" borderId="0" xfId="63" applyNumberFormat="1" applyFont="1" applyAlignment="1">
      <alignment horizontal="right" vertical="center"/>
      <protection/>
    </xf>
    <xf numFmtId="0" fontId="8" fillId="0" borderId="21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23" xfId="63" applyFont="1" applyBorder="1" applyAlignment="1">
      <alignment horizontal="center" vertical="center"/>
      <protection/>
    </xf>
    <xf numFmtId="0" fontId="8" fillId="0" borderId="24" xfId="63" applyFont="1" applyBorder="1" applyAlignment="1">
      <alignment horizontal="center" vertical="center"/>
      <protection/>
    </xf>
    <xf numFmtId="177" fontId="9" fillId="0" borderId="24" xfId="63" applyNumberFormat="1" applyFont="1" applyBorder="1" applyAlignment="1">
      <alignment horizontal="right" vertical="center"/>
      <protection/>
    </xf>
    <xf numFmtId="0" fontId="8" fillId="0" borderId="24" xfId="63" applyFont="1" applyBorder="1" applyAlignment="1">
      <alignment horizontal="left" vertical="center"/>
      <protection/>
    </xf>
    <xf numFmtId="0" fontId="8" fillId="0" borderId="25" xfId="63" applyFont="1" applyBorder="1" applyAlignment="1">
      <alignment horizontal="left" vertical="center"/>
      <protection/>
    </xf>
    <xf numFmtId="0" fontId="8" fillId="0" borderId="26" xfId="63" applyFont="1" applyBorder="1" applyAlignment="1">
      <alignment horizontal="center" vertical="center"/>
      <protection/>
    </xf>
    <xf numFmtId="177" fontId="8" fillId="0" borderId="26" xfId="63" applyNumberFormat="1" applyFont="1" applyBorder="1" applyAlignment="1">
      <alignment horizontal="right" vertical="center"/>
      <protection/>
    </xf>
    <xf numFmtId="0" fontId="8" fillId="0" borderId="26" xfId="63" applyFont="1" applyBorder="1" applyAlignment="1">
      <alignment horizontal="left" vertical="center"/>
      <protection/>
    </xf>
    <xf numFmtId="0" fontId="8" fillId="0" borderId="27" xfId="63" applyFont="1" applyBorder="1" applyAlignment="1">
      <alignment horizontal="left" vertical="center"/>
      <protection/>
    </xf>
    <xf numFmtId="0" fontId="8" fillId="0" borderId="28" xfId="63" applyFont="1" applyBorder="1" applyAlignment="1">
      <alignment horizontal="center" vertical="center"/>
      <protection/>
    </xf>
    <xf numFmtId="177" fontId="4" fillId="0" borderId="28" xfId="63" applyNumberFormat="1" applyFont="1" applyBorder="1" applyAlignment="1">
      <alignment horizontal="right" vertical="center"/>
      <protection/>
    </xf>
    <xf numFmtId="0" fontId="8" fillId="0" borderId="28" xfId="63" applyFont="1" applyBorder="1" applyAlignment="1">
      <alignment horizontal="left" vertical="center"/>
      <protection/>
    </xf>
    <xf numFmtId="0" fontId="8" fillId="0" borderId="29" xfId="63" applyFont="1" applyBorder="1" applyAlignment="1">
      <alignment horizontal="left" vertical="center"/>
      <protection/>
    </xf>
    <xf numFmtId="0" fontId="8" fillId="0" borderId="19" xfId="63" applyFont="1" applyBorder="1" applyAlignment="1">
      <alignment horizontal="center" vertical="center" textRotation="255"/>
      <protection/>
    </xf>
    <xf numFmtId="178" fontId="8" fillId="0" borderId="26" xfId="63" applyNumberFormat="1" applyFont="1" applyBorder="1" applyAlignment="1">
      <alignment horizontal="left" vertical="center"/>
      <protection/>
    </xf>
    <xf numFmtId="177" fontId="10" fillId="0" borderId="24" xfId="63" applyNumberFormat="1" applyFont="1" applyBorder="1" applyAlignment="1">
      <alignment horizontal="right" vertical="center"/>
      <protection/>
    </xf>
    <xf numFmtId="177" fontId="4" fillId="0" borderId="26" xfId="63" applyNumberFormat="1" applyFont="1" applyBorder="1" applyAlignment="1">
      <alignment horizontal="right" vertical="center"/>
      <protection/>
    </xf>
    <xf numFmtId="179" fontId="8" fillId="0" borderId="26" xfId="63" applyNumberFormat="1" applyFont="1" applyBorder="1" applyAlignment="1">
      <alignment horizontal="left" vertical="center"/>
      <protection/>
    </xf>
    <xf numFmtId="0" fontId="8" fillId="0" borderId="30" xfId="63" applyFont="1" applyBorder="1" applyAlignment="1">
      <alignment horizontal="center" vertical="center"/>
      <protection/>
    </xf>
    <xf numFmtId="0" fontId="8" fillId="0" borderId="31" xfId="63" applyFont="1" applyBorder="1" applyAlignment="1">
      <alignment horizontal="center" vertical="center"/>
      <protection/>
    </xf>
    <xf numFmtId="0" fontId="8" fillId="0" borderId="32" xfId="63" applyFont="1" applyBorder="1" applyAlignment="1">
      <alignment horizontal="center" vertical="center"/>
      <protection/>
    </xf>
    <xf numFmtId="0" fontId="8" fillId="0" borderId="33" xfId="63" applyFont="1" applyBorder="1" applyAlignment="1">
      <alignment horizontal="center" vertical="center"/>
      <protection/>
    </xf>
    <xf numFmtId="177" fontId="4" fillId="0" borderId="30" xfId="63" applyNumberFormat="1" applyFont="1" applyBorder="1" applyAlignment="1">
      <alignment horizontal="right" vertical="center"/>
      <protection/>
    </xf>
    <xf numFmtId="177" fontId="4" fillId="0" borderId="31" xfId="63" applyNumberFormat="1" applyFont="1" applyBorder="1" applyAlignment="1">
      <alignment horizontal="right" vertical="center"/>
      <protection/>
    </xf>
    <xf numFmtId="177" fontId="4" fillId="0" borderId="32" xfId="63" applyNumberFormat="1" applyFont="1" applyBorder="1" applyAlignment="1">
      <alignment horizontal="right" vertical="center"/>
      <protection/>
    </xf>
    <xf numFmtId="0" fontId="8" fillId="0" borderId="30" xfId="63" applyFont="1" applyBorder="1" applyAlignment="1">
      <alignment horizontal="left" vertical="center"/>
      <protection/>
    </xf>
    <xf numFmtId="0" fontId="8" fillId="0" borderId="31" xfId="63" applyFont="1" applyBorder="1" applyAlignment="1">
      <alignment horizontal="left" vertical="center"/>
      <protection/>
    </xf>
    <xf numFmtId="0" fontId="8" fillId="0" borderId="32" xfId="63" applyFont="1" applyBorder="1" applyAlignment="1">
      <alignment horizontal="left" vertical="center"/>
      <protection/>
    </xf>
    <xf numFmtId="0" fontId="8" fillId="0" borderId="19" xfId="63" applyFont="1" applyBorder="1" applyAlignment="1">
      <alignment horizontal="center" vertical="center"/>
      <protection/>
    </xf>
    <xf numFmtId="177" fontId="4" fillId="0" borderId="19" xfId="63" applyNumberFormat="1" applyFont="1" applyBorder="1" applyAlignment="1">
      <alignment horizontal="right" vertical="center"/>
      <protection/>
    </xf>
    <xf numFmtId="0" fontId="8" fillId="0" borderId="19" xfId="63" applyFont="1" applyBorder="1" applyAlignment="1">
      <alignment horizontal="left" vertical="center"/>
      <protection/>
    </xf>
    <xf numFmtId="0" fontId="8" fillId="0" borderId="34" xfId="63" applyFont="1" applyBorder="1" applyAlignment="1">
      <alignment horizontal="left" vertical="center"/>
      <protection/>
    </xf>
    <xf numFmtId="0" fontId="8" fillId="0" borderId="35" xfId="63" applyFont="1" applyBorder="1" applyAlignment="1">
      <alignment horizontal="center" vertical="center"/>
      <protection/>
    </xf>
    <xf numFmtId="180" fontId="8" fillId="0" borderId="19" xfId="63" applyNumberFormat="1" applyFont="1" applyBorder="1" applyAlignment="1">
      <alignment horizontal="left" vertical="center"/>
      <protection/>
    </xf>
    <xf numFmtId="0" fontId="8" fillId="0" borderId="35" xfId="63" applyFont="1" applyBorder="1" applyAlignment="1">
      <alignment horizontal="center" vertical="center" textRotation="255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37" xfId="63" applyFont="1" applyBorder="1" applyAlignment="1">
      <alignment horizontal="center" vertical="center"/>
      <protection/>
    </xf>
    <xf numFmtId="177" fontId="4" fillId="0" borderId="24" xfId="63" applyNumberFormat="1" applyFont="1" applyBorder="1" applyAlignment="1">
      <alignment horizontal="right" vertical="center"/>
      <protection/>
    </xf>
    <xf numFmtId="0" fontId="4" fillId="0" borderId="38" xfId="63" applyFont="1" applyBorder="1" applyAlignment="1">
      <alignment horizontal="left" vertical="center"/>
      <protection/>
    </xf>
    <xf numFmtId="0" fontId="4" fillId="0" borderId="39" xfId="63" applyFont="1" applyBorder="1" applyAlignment="1">
      <alignment horizontal="left" vertical="center"/>
      <protection/>
    </xf>
    <xf numFmtId="0" fontId="8" fillId="0" borderId="40" xfId="63" applyFont="1" applyBorder="1" applyAlignment="1">
      <alignment horizontal="center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177" fontId="4" fillId="0" borderId="38" xfId="63" applyNumberFormat="1" applyFont="1" applyBorder="1" applyAlignment="1">
      <alignment horizontal="right" vertical="center"/>
      <protection/>
    </xf>
    <xf numFmtId="177" fontId="8" fillId="0" borderId="28" xfId="62" applyNumberFormat="1" applyFont="1" applyBorder="1" applyAlignment="1">
      <alignment horizontal="right" vertical="center"/>
      <protection/>
    </xf>
    <xf numFmtId="49" fontId="12" fillId="0" borderId="14" xfId="0" applyNumberFormat="1" applyFont="1" applyBorder="1" applyAlignment="1">
      <alignment horizontal="left" vertical="center" shrinkToFit="1"/>
    </xf>
    <xf numFmtId="41" fontId="12" fillId="0" borderId="20" xfId="0" applyNumberFormat="1" applyFont="1" applyBorder="1" applyAlignment="1">
      <alignment horizontal="left" vertical="center" shrinkToFit="1"/>
    </xf>
    <xf numFmtId="41" fontId="12" fillId="0" borderId="14" xfId="0" applyNumberFormat="1" applyFont="1" applyBorder="1" applyAlignment="1">
      <alignment horizontal="left" vertical="center" shrinkToFit="1"/>
    </xf>
    <xf numFmtId="41" fontId="12" fillId="35" borderId="14" xfId="0" applyNumberFormat="1" applyFont="1" applyFill="1" applyBorder="1" applyAlignment="1">
      <alignment horizontal="center" vertical="center" shrinkToFit="1"/>
    </xf>
    <xf numFmtId="41" fontId="12" fillId="35" borderId="20" xfId="0" applyNumberFormat="1" applyFont="1" applyFill="1" applyBorder="1" applyAlignment="1">
      <alignment horizontal="center" vertical="center" shrinkToFit="1"/>
    </xf>
    <xf numFmtId="41" fontId="12" fillId="35" borderId="14" xfId="0" applyNumberFormat="1" applyFont="1" applyFill="1" applyBorder="1" applyAlignment="1">
      <alignment horizontal="left" vertical="center" shrinkToFit="1"/>
    </xf>
    <xf numFmtId="41" fontId="12" fillId="35" borderId="20" xfId="0" applyNumberFormat="1" applyFont="1" applyFill="1" applyBorder="1" applyAlignment="1">
      <alignment horizontal="left" vertical="center" shrinkToFit="1"/>
    </xf>
    <xf numFmtId="41" fontId="14" fillId="0" borderId="14" xfId="0" applyNumberFormat="1" applyFont="1" applyBorder="1" applyAlignment="1">
      <alignment horizontal="left" vertical="center" shrinkToFit="1"/>
    </xf>
    <xf numFmtId="41" fontId="14" fillId="0" borderId="20" xfId="0" applyNumberFormat="1" applyFont="1" applyBorder="1" applyAlignment="1">
      <alignment horizontal="left" vertical="center" shrinkToFit="1"/>
    </xf>
    <xf numFmtId="0" fontId="12" fillId="34" borderId="14" xfId="0" applyFont="1" applyFill="1" applyBorder="1" applyAlignment="1">
      <alignment horizontal="center" vertical="center" shrinkToFit="1"/>
    </xf>
    <xf numFmtId="0" fontId="12" fillId="34" borderId="20" xfId="0" applyFont="1" applyFill="1" applyBorder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84" fontId="17" fillId="0" borderId="1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9" fontId="1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T1. 도급_농협중앙회 안성교육원 개축공사(통신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19050</xdr:rowOff>
    </xdr:from>
    <xdr:to>
      <xdr:col>25</xdr:col>
      <xdr:colOff>142875</xdr:colOff>
      <xdr:row>0</xdr:row>
      <xdr:rowOff>323850</xdr:rowOff>
    </xdr:to>
    <xdr:sp>
      <xdr:nvSpPr>
        <xdr:cNvPr id="1" name="Text 1"/>
        <xdr:cNvSpPr>
          <a:spLocks/>
        </xdr:cNvSpPr>
      </xdr:nvSpPr>
      <xdr:spPr>
        <a:xfrm>
          <a:off x="2743200" y="19050"/>
          <a:ext cx="2162175" cy="3048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공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사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원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가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계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산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서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공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사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원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가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계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산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서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</a:rPr>
            <a:t>공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사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원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가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계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산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서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공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사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원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가</a:t>
          </a:r>
          <a:r>
            <a:rPr lang="en-US" cap="none" sz="1400" b="1" i="0" u="none" baseline="0">
              <a:solidFill>
                <a:srgbClr val="000000"/>
              </a:solidFill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</a:rPr>
            <a:t>계</a:t>
          </a:r>
          <a:r>
            <a:rPr lang="en-US" cap="none" sz="1400" b="1" i="0" u="none" baseline="0">
              <a:solidFill>
                <a:srgbClr val="000000"/>
              </a:solidFill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</a:rPr>
            <a:t>산</a:t>
          </a:r>
          <a:r>
            <a:rPr lang="en-US" cap="none" sz="1400" b="1" i="0" u="none" baseline="0">
              <a:solidFill>
                <a:srgbClr val="000000"/>
              </a:solidFill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</a:rPr>
            <a:t>서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    </a:t>
          </a:r>
          <a:r>
            <a:rPr lang="en-US" cap="none" sz="1400" b="1" i="0" u="none" baseline="0">
              <a:solidFill>
                <a:srgbClr val="000000"/>
              </a:solidFill>
            </a:rPr>
            <a:t>공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사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원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가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계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산</a:t>
          </a:r>
          <a:r>
            <a:rPr lang="en-US" cap="none" sz="1400" b="1" i="0" u="none" baseline="0">
              <a:solidFill>
                <a:srgbClr val="000000"/>
              </a:solidFill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</a:rPr>
            <a:t>서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서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</a:rPr>
            <a:t>   
</a:t>
          </a:r>
          <a:r>
            <a:rPr lang="en-US" cap="none" sz="1600" b="1" i="0" u="none" baseline="0">
              <a:solidFill>
                <a:srgbClr val="000000"/>
              </a:solidFill>
            </a:rPr>
            <a:t>공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사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원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가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계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산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서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공사원가계산서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51064;&#47928;&#44288;%20&#50896;&#54805;&#44053;&#51032;&#49892;\&#49888;&#46972;&#45824;%20&#51064;&#47928;&#44288;%20423&#54840;,529&#54840;%20&#44053;&#51032;&#49892;%20&#47532;&#47784;&#45944;&#47553;%20&#51204;&#44592;&#44277;&#49324;%20&#44277;&#45236;&#50669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내역서집계"/>
      <sheetName val="내역서"/>
      <sheetName val="전기시방서"/>
    </sheetNames>
    <sheetDataSet>
      <sheetData sheetId="1">
        <row r="17">
          <cell r="F17">
            <v>0</v>
          </cell>
          <cell r="H17">
            <v>0</v>
          </cell>
        </row>
      </sheetData>
      <sheetData sheetId="2">
        <row r="4">
          <cell r="D4" t="str">
            <v>1. 인문관 423호 강의실 리모델링 전기공사</v>
          </cell>
        </row>
        <row r="51">
          <cell r="I51">
            <v>0</v>
          </cell>
          <cell r="L51">
            <v>0</v>
          </cell>
        </row>
        <row r="99">
          <cell r="I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8"/>
  <sheetViews>
    <sheetView view="pageBreakPreview" zoomScale="115" zoomScaleSheetLayoutView="115" zoomScalePageLayoutView="0" workbookViewId="0" topLeftCell="A1">
      <selection activeCell="BB12" sqref="BB12"/>
    </sheetView>
  </sheetViews>
  <sheetFormatPr defaultColWidth="9.140625" defaultRowHeight="15"/>
  <cols>
    <col min="1" max="43" width="2.8515625" style="1" customWidth="1"/>
    <col min="44" max="149" width="3.140625" style="1" customWidth="1"/>
    <col min="150" max="16384" width="9.00390625" style="1" customWidth="1"/>
  </cols>
  <sheetData>
    <row r="1" ht="27.75" customHeight="1"/>
    <row r="2" spans="1:43" ht="18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W2" s="68" t="s">
        <v>1</v>
      </c>
      <c r="X2" s="68"/>
      <c r="Y2" s="68" t="str">
        <f>NUMBERSTRING(AL2,1)</f>
        <v>영</v>
      </c>
      <c r="Z2" s="68"/>
      <c r="AA2" s="68"/>
      <c r="AB2" s="68"/>
      <c r="AC2" s="68"/>
      <c r="AD2" s="68"/>
      <c r="AE2" s="68"/>
      <c r="AF2" s="68"/>
      <c r="AG2" s="68"/>
      <c r="AH2" s="69" t="s">
        <v>2</v>
      </c>
      <c r="AI2" s="69"/>
      <c r="AJ2" s="4" t="s">
        <v>3</v>
      </c>
      <c r="AK2" s="5" t="s">
        <v>4</v>
      </c>
      <c r="AL2" s="70">
        <f>L28</f>
        <v>0</v>
      </c>
      <c r="AM2" s="70"/>
      <c r="AN2" s="70"/>
      <c r="AO2" s="70"/>
      <c r="AP2" s="70"/>
      <c r="AQ2" s="6" t="s">
        <v>5</v>
      </c>
    </row>
    <row r="3" spans="1:43" ht="18" customHeight="1" thickTop="1">
      <c r="A3" s="71" t="s">
        <v>6</v>
      </c>
      <c r="B3" s="72"/>
      <c r="C3" s="72" t="s">
        <v>7</v>
      </c>
      <c r="D3" s="72"/>
      <c r="E3" s="72"/>
      <c r="F3" s="72"/>
      <c r="G3" s="72"/>
      <c r="H3" s="72"/>
      <c r="I3" s="72"/>
      <c r="J3" s="72"/>
      <c r="K3" s="72"/>
      <c r="L3" s="72" t="s">
        <v>8</v>
      </c>
      <c r="M3" s="72"/>
      <c r="N3" s="72"/>
      <c r="O3" s="72"/>
      <c r="P3" s="72"/>
      <c r="Q3" s="72"/>
      <c r="R3" s="72"/>
      <c r="S3" s="72" t="s">
        <v>9</v>
      </c>
      <c r="T3" s="72"/>
      <c r="U3" s="72"/>
      <c r="V3" s="72"/>
      <c r="W3" s="72"/>
      <c r="X3" s="72"/>
      <c r="Y3" s="72"/>
      <c r="Z3" s="72"/>
      <c r="AA3" s="72"/>
      <c r="AB3" s="72"/>
      <c r="AC3" s="72" t="s">
        <v>10</v>
      </c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3"/>
    </row>
    <row r="4" spans="1:43" ht="18" customHeight="1">
      <c r="A4" s="107" t="s">
        <v>11</v>
      </c>
      <c r="B4" s="86"/>
      <c r="C4" s="86" t="s">
        <v>12</v>
      </c>
      <c r="D4" s="86"/>
      <c r="E4" s="74" t="s">
        <v>13</v>
      </c>
      <c r="F4" s="74"/>
      <c r="G4" s="74"/>
      <c r="H4" s="74"/>
      <c r="I4" s="74"/>
      <c r="J4" s="74"/>
      <c r="K4" s="74"/>
      <c r="L4" s="75">
        <f>'[1]내역서집계'!F17</f>
        <v>0</v>
      </c>
      <c r="M4" s="75"/>
      <c r="N4" s="75"/>
      <c r="O4" s="75"/>
      <c r="P4" s="75"/>
      <c r="Q4" s="75"/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7"/>
    </row>
    <row r="5" spans="1:43" ht="18" customHeight="1">
      <c r="A5" s="107"/>
      <c r="B5" s="86"/>
      <c r="C5" s="86"/>
      <c r="D5" s="86"/>
      <c r="E5" s="78" t="s">
        <v>14</v>
      </c>
      <c r="F5" s="78"/>
      <c r="G5" s="78"/>
      <c r="H5" s="78"/>
      <c r="I5" s="78"/>
      <c r="J5" s="78"/>
      <c r="K5" s="78"/>
      <c r="L5" s="79"/>
      <c r="M5" s="79"/>
      <c r="N5" s="79"/>
      <c r="O5" s="79"/>
      <c r="P5" s="79"/>
      <c r="Q5" s="79"/>
      <c r="R5" s="79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1"/>
    </row>
    <row r="6" spans="1:43" ht="18" customHeight="1">
      <c r="A6" s="107"/>
      <c r="B6" s="86"/>
      <c r="C6" s="86"/>
      <c r="D6" s="86"/>
      <c r="E6" s="78" t="s">
        <v>15</v>
      </c>
      <c r="F6" s="78"/>
      <c r="G6" s="78"/>
      <c r="H6" s="78"/>
      <c r="I6" s="78"/>
      <c r="J6" s="78"/>
      <c r="K6" s="78"/>
      <c r="L6" s="79"/>
      <c r="M6" s="79"/>
      <c r="N6" s="79"/>
      <c r="O6" s="79"/>
      <c r="P6" s="79"/>
      <c r="Q6" s="79"/>
      <c r="R6" s="79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1"/>
    </row>
    <row r="7" spans="1:43" ht="18" customHeight="1">
      <c r="A7" s="107"/>
      <c r="B7" s="86"/>
      <c r="C7" s="86"/>
      <c r="D7" s="86"/>
      <c r="E7" s="82" t="s">
        <v>16</v>
      </c>
      <c r="F7" s="82"/>
      <c r="G7" s="82"/>
      <c r="H7" s="82"/>
      <c r="I7" s="82"/>
      <c r="J7" s="82"/>
      <c r="K7" s="82"/>
      <c r="L7" s="83">
        <f>SUM(L4:R6)</f>
        <v>0</v>
      </c>
      <c r="M7" s="83"/>
      <c r="N7" s="83"/>
      <c r="O7" s="83"/>
      <c r="P7" s="83"/>
      <c r="Q7" s="83"/>
      <c r="R7" s="83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5"/>
    </row>
    <row r="8" spans="1:43" ht="18" customHeight="1">
      <c r="A8" s="107"/>
      <c r="B8" s="86"/>
      <c r="C8" s="86" t="s">
        <v>17</v>
      </c>
      <c r="D8" s="86"/>
      <c r="E8" s="74" t="s">
        <v>18</v>
      </c>
      <c r="F8" s="74"/>
      <c r="G8" s="74"/>
      <c r="H8" s="74"/>
      <c r="I8" s="74"/>
      <c r="J8" s="74"/>
      <c r="K8" s="74"/>
      <c r="L8" s="75">
        <f>'[1]내역서집계'!H17</f>
        <v>0</v>
      </c>
      <c r="M8" s="75"/>
      <c r="N8" s="75"/>
      <c r="O8" s="75"/>
      <c r="P8" s="75"/>
      <c r="Q8" s="75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7"/>
    </row>
    <row r="9" spans="1:43" ht="18" customHeight="1">
      <c r="A9" s="107"/>
      <c r="B9" s="86"/>
      <c r="C9" s="86"/>
      <c r="D9" s="86"/>
      <c r="E9" s="78" t="s">
        <v>19</v>
      </c>
      <c r="F9" s="78"/>
      <c r="G9" s="78"/>
      <c r="H9" s="78"/>
      <c r="I9" s="78"/>
      <c r="J9" s="78"/>
      <c r="K9" s="78"/>
      <c r="L9" s="79"/>
      <c r="M9" s="79"/>
      <c r="N9" s="79"/>
      <c r="O9" s="79"/>
      <c r="P9" s="79"/>
      <c r="Q9" s="79"/>
      <c r="R9" s="79"/>
      <c r="S9" s="87">
        <v>9.7</v>
      </c>
      <c r="T9" s="87"/>
      <c r="U9" s="87"/>
      <c r="V9" s="87"/>
      <c r="W9" s="87"/>
      <c r="X9" s="87"/>
      <c r="Y9" s="87"/>
      <c r="Z9" s="87"/>
      <c r="AA9" s="87"/>
      <c r="AB9" s="87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1"/>
    </row>
    <row r="10" spans="1:43" ht="18" customHeight="1">
      <c r="A10" s="107"/>
      <c r="B10" s="86"/>
      <c r="C10" s="86"/>
      <c r="D10" s="86"/>
      <c r="E10" s="82" t="s">
        <v>16</v>
      </c>
      <c r="F10" s="82"/>
      <c r="G10" s="82"/>
      <c r="H10" s="82"/>
      <c r="I10" s="82"/>
      <c r="J10" s="82"/>
      <c r="K10" s="82"/>
      <c r="L10" s="83">
        <f>SUM(L8:R9)</f>
        <v>0</v>
      </c>
      <c r="M10" s="83"/>
      <c r="N10" s="83"/>
      <c r="O10" s="83"/>
      <c r="P10" s="83"/>
      <c r="Q10" s="83"/>
      <c r="R10" s="83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</row>
    <row r="11" spans="1:43" ht="18" customHeight="1">
      <c r="A11" s="107"/>
      <c r="B11" s="86"/>
      <c r="C11" s="86" t="s">
        <v>20</v>
      </c>
      <c r="D11" s="86"/>
      <c r="E11" s="74" t="s">
        <v>21</v>
      </c>
      <c r="F11" s="74"/>
      <c r="G11" s="74"/>
      <c r="H11" s="74"/>
      <c r="I11" s="74"/>
      <c r="J11" s="74"/>
      <c r="K11" s="74"/>
      <c r="L11" s="88"/>
      <c r="M11" s="88"/>
      <c r="N11" s="88"/>
      <c r="O11" s="88"/>
      <c r="P11" s="88"/>
      <c r="Q11" s="88"/>
      <c r="R11" s="88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18" customHeight="1">
      <c r="A12" s="107"/>
      <c r="B12" s="86"/>
      <c r="C12" s="86"/>
      <c r="D12" s="86"/>
      <c r="E12" s="78" t="s">
        <v>22</v>
      </c>
      <c r="F12" s="78"/>
      <c r="G12" s="78"/>
      <c r="H12" s="78"/>
      <c r="I12" s="78"/>
      <c r="J12" s="78"/>
      <c r="K12" s="78"/>
      <c r="L12" s="89">
        <f>INT(L10*0.0101)</f>
        <v>0</v>
      </c>
      <c r="M12" s="89"/>
      <c r="N12" s="89"/>
      <c r="O12" s="89"/>
      <c r="P12" s="89"/>
      <c r="Q12" s="89"/>
      <c r="R12" s="89"/>
      <c r="S12" s="90">
        <v>1.01</v>
      </c>
      <c r="T12" s="90"/>
      <c r="U12" s="90"/>
      <c r="V12" s="90"/>
      <c r="W12" s="90"/>
      <c r="X12" s="90"/>
      <c r="Y12" s="90"/>
      <c r="Z12" s="90"/>
      <c r="AA12" s="90"/>
      <c r="AB12" s="9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1"/>
    </row>
    <row r="13" spans="1:43" ht="18" customHeight="1">
      <c r="A13" s="107"/>
      <c r="B13" s="86"/>
      <c r="C13" s="86"/>
      <c r="D13" s="86"/>
      <c r="E13" s="78" t="s">
        <v>23</v>
      </c>
      <c r="F13" s="78"/>
      <c r="G13" s="78"/>
      <c r="H13" s="78"/>
      <c r="I13" s="78"/>
      <c r="J13" s="78"/>
      <c r="K13" s="78"/>
      <c r="L13" s="89">
        <f>INT(L10*0.037)</f>
        <v>0</v>
      </c>
      <c r="M13" s="89"/>
      <c r="N13" s="89"/>
      <c r="O13" s="89"/>
      <c r="P13" s="89"/>
      <c r="Q13" s="89"/>
      <c r="R13" s="89"/>
      <c r="S13" s="90">
        <v>3.7</v>
      </c>
      <c r="T13" s="90"/>
      <c r="U13" s="90"/>
      <c r="V13" s="90"/>
      <c r="W13" s="90"/>
      <c r="X13" s="90"/>
      <c r="Y13" s="90"/>
      <c r="Z13" s="90"/>
      <c r="AA13" s="90"/>
      <c r="AB13" s="9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</row>
    <row r="14" spans="1:43" ht="18" customHeight="1">
      <c r="A14" s="107"/>
      <c r="B14" s="86"/>
      <c r="C14" s="86"/>
      <c r="D14" s="86"/>
      <c r="E14" s="91" t="s">
        <v>24</v>
      </c>
      <c r="F14" s="92"/>
      <c r="G14" s="92"/>
      <c r="H14" s="92"/>
      <c r="I14" s="92"/>
      <c r="J14" s="92"/>
      <c r="K14" s="93"/>
      <c r="L14" s="89">
        <f>INT(L8*0.03545)</f>
        <v>0</v>
      </c>
      <c r="M14" s="89"/>
      <c r="N14" s="89"/>
      <c r="O14" s="89"/>
      <c r="P14" s="89"/>
      <c r="Q14" s="89"/>
      <c r="R14" s="89"/>
      <c r="S14" s="87">
        <v>3.545</v>
      </c>
      <c r="T14" s="87"/>
      <c r="U14" s="87"/>
      <c r="V14" s="87"/>
      <c r="W14" s="87"/>
      <c r="X14" s="87"/>
      <c r="Y14" s="87"/>
      <c r="Z14" s="87"/>
      <c r="AA14" s="87"/>
      <c r="AB14" s="87"/>
      <c r="AC14" s="91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4"/>
    </row>
    <row r="15" spans="1:43" ht="18" customHeight="1">
      <c r="A15" s="107"/>
      <c r="B15" s="86"/>
      <c r="C15" s="86"/>
      <c r="D15" s="86"/>
      <c r="E15" s="91" t="s">
        <v>25</v>
      </c>
      <c r="F15" s="92"/>
      <c r="G15" s="92"/>
      <c r="H15" s="92"/>
      <c r="I15" s="92"/>
      <c r="J15" s="92"/>
      <c r="K15" s="93"/>
      <c r="L15" s="95">
        <f>INT(L8*0.045)</f>
        <v>0</v>
      </c>
      <c r="M15" s="96"/>
      <c r="N15" s="96"/>
      <c r="O15" s="96"/>
      <c r="P15" s="96"/>
      <c r="Q15" s="96"/>
      <c r="R15" s="97"/>
      <c r="S15" s="87">
        <v>4.5</v>
      </c>
      <c r="T15" s="87"/>
      <c r="U15" s="87"/>
      <c r="V15" s="87"/>
      <c r="W15" s="87"/>
      <c r="X15" s="87"/>
      <c r="Y15" s="87"/>
      <c r="Z15" s="87"/>
      <c r="AA15" s="87"/>
      <c r="AB15" s="87"/>
      <c r="AC15" s="91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4"/>
    </row>
    <row r="16" spans="1:43" ht="18" customHeight="1">
      <c r="A16" s="107"/>
      <c r="B16" s="86"/>
      <c r="C16" s="86"/>
      <c r="D16" s="86"/>
      <c r="E16" s="91" t="s">
        <v>26</v>
      </c>
      <c r="F16" s="92"/>
      <c r="G16" s="92"/>
      <c r="H16" s="92"/>
      <c r="I16" s="92"/>
      <c r="J16" s="92"/>
      <c r="K16" s="93"/>
      <c r="L16" s="95">
        <f>INT(L14*0.1281)</f>
        <v>0</v>
      </c>
      <c r="M16" s="96"/>
      <c r="N16" s="96"/>
      <c r="O16" s="96"/>
      <c r="P16" s="96"/>
      <c r="Q16" s="96"/>
      <c r="R16" s="97"/>
      <c r="S16" s="80" t="s">
        <v>27</v>
      </c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8" customHeight="1">
      <c r="A17" s="107"/>
      <c r="B17" s="86"/>
      <c r="C17" s="86"/>
      <c r="D17" s="86"/>
      <c r="E17" s="78" t="s">
        <v>28</v>
      </c>
      <c r="F17" s="78"/>
      <c r="G17" s="78"/>
      <c r="H17" s="78"/>
      <c r="I17" s="78"/>
      <c r="J17" s="78"/>
      <c r="K17" s="78"/>
      <c r="L17" s="89">
        <v>740128</v>
      </c>
      <c r="M17" s="89"/>
      <c r="N17" s="89"/>
      <c r="O17" s="89"/>
      <c r="P17" s="89"/>
      <c r="Q17" s="89"/>
      <c r="R17" s="89"/>
      <c r="S17" s="80" t="s">
        <v>29</v>
      </c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1"/>
    </row>
    <row r="18" spans="1:43" ht="18" customHeight="1">
      <c r="A18" s="107"/>
      <c r="B18" s="86"/>
      <c r="C18" s="86"/>
      <c r="D18" s="86"/>
      <c r="E18" s="78" t="s">
        <v>30</v>
      </c>
      <c r="F18" s="78"/>
      <c r="G18" s="78"/>
      <c r="H18" s="78"/>
      <c r="I18" s="78"/>
      <c r="J18" s="78"/>
      <c r="K18" s="78"/>
      <c r="L18" s="89"/>
      <c r="M18" s="89"/>
      <c r="N18" s="89"/>
      <c r="O18" s="89"/>
      <c r="P18" s="89"/>
      <c r="Q18" s="89"/>
      <c r="R18" s="89"/>
      <c r="S18" s="98"/>
      <c r="T18" s="99"/>
      <c r="U18" s="99"/>
      <c r="V18" s="99"/>
      <c r="W18" s="99"/>
      <c r="X18" s="99"/>
      <c r="Y18" s="99"/>
      <c r="Z18" s="99"/>
      <c r="AA18" s="99"/>
      <c r="AB18" s="10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</row>
    <row r="19" spans="1:43" ht="18" customHeight="1">
      <c r="A19" s="107"/>
      <c r="B19" s="86"/>
      <c r="C19" s="86"/>
      <c r="D19" s="86"/>
      <c r="E19" s="82" t="s">
        <v>16</v>
      </c>
      <c r="F19" s="82"/>
      <c r="G19" s="82"/>
      <c r="H19" s="82"/>
      <c r="I19" s="82"/>
      <c r="J19" s="82"/>
      <c r="K19" s="82"/>
      <c r="L19" s="83">
        <f>SUM(L11:R18)</f>
        <v>740128</v>
      </c>
      <c r="M19" s="83"/>
      <c r="N19" s="83"/>
      <c r="O19" s="83"/>
      <c r="P19" s="83"/>
      <c r="Q19" s="83"/>
      <c r="R19" s="83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5"/>
    </row>
    <row r="20" spans="1:43" ht="18" customHeight="1">
      <c r="A20" s="107"/>
      <c r="B20" s="86"/>
      <c r="C20" s="101" t="s">
        <v>31</v>
      </c>
      <c r="D20" s="101"/>
      <c r="E20" s="101"/>
      <c r="F20" s="101"/>
      <c r="G20" s="101"/>
      <c r="H20" s="101"/>
      <c r="I20" s="101"/>
      <c r="J20" s="101"/>
      <c r="K20" s="101"/>
      <c r="L20" s="102"/>
      <c r="M20" s="102"/>
      <c r="N20" s="102"/>
      <c r="O20" s="102"/>
      <c r="P20" s="102"/>
      <c r="Q20" s="102"/>
      <c r="R20" s="102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4"/>
    </row>
    <row r="21" spans="1:43" ht="18" customHeight="1">
      <c r="A21" s="105" t="s">
        <v>32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102"/>
      <c r="N21" s="102"/>
      <c r="O21" s="102"/>
      <c r="P21" s="102"/>
      <c r="Q21" s="102"/>
      <c r="R21" s="102"/>
      <c r="S21" s="106">
        <v>5</v>
      </c>
      <c r="T21" s="106"/>
      <c r="U21" s="106"/>
      <c r="V21" s="106"/>
      <c r="W21" s="106"/>
      <c r="X21" s="106"/>
      <c r="Y21" s="106"/>
      <c r="Z21" s="106"/>
      <c r="AA21" s="106"/>
      <c r="AB21" s="106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/>
    </row>
    <row r="22" spans="1:43" ht="18" customHeight="1">
      <c r="A22" s="105" t="s">
        <v>33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2"/>
      <c r="M22" s="102"/>
      <c r="N22" s="102"/>
      <c r="O22" s="102"/>
      <c r="P22" s="102"/>
      <c r="Q22" s="102"/>
      <c r="R22" s="102"/>
      <c r="S22" s="106" t="s">
        <v>34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4"/>
    </row>
    <row r="23" spans="1:43" ht="18" customHeight="1">
      <c r="A23" s="108" t="s">
        <v>35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89"/>
      <c r="M23" s="89"/>
      <c r="N23" s="89"/>
      <c r="O23" s="89"/>
      <c r="P23" s="89"/>
      <c r="Q23" s="89"/>
      <c r="R23" s="89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1"/>
    </row>
    <row r="24" spans="1:43" ht="18" customHeight="1">
      <c r="A24" s="109" t="s">
        <v>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110"/>
      <c r="M24" s="110"/>
      <c r="N24" s="110"/>
      <c r="O24" s="110"/>
      <c r="P24" s="110"/>
      <c r="Q24" s="110"/>
      <c r="R24" s="110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7"/>
    </row>
    <row r="25" spans="1:43" ht="18" customHeight="1">
      <c r="A25" s="109" t="s">
        <v>37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110"/>
      <c r="M25" s="110"/>
      <c r="N25" s="110"/>
      <c r="O25" s="110"/>
      <c r="P25" s="110"/>
      <c r="Q25" s="110"/>
      <c r="R25" s="110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7"/>
    </row>
    <row r="26" spans="1:43" ht="18" customHeight="1">
      <c r="A26" s="108" t="s">
        <v>38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  <c r="O26" s="79"/>
      <c r="P26" s="79"/>
      <c r="Q26" s="79"/>
      <c r="R26" s="79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1"/>
    </row>
    <row r="27" spans="1:43" ht="18" customHeight="1">
      <c r="A27" s="113" t="s">
        <v>39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117"/>
      <c r="M27" s="117"/>
      <c r="N27" s="117"/>
      <c r="O27" s="117"/>
      <c r="P27" s="117"/>
      <c r="Q27" s="117"/>
      <c r="R27" s="117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5"/>
    </row>
    <row r="28" spans="1:43" ht="22.5" customHeight="1" thickBot="1">
      <c r="A28" s="114" t="s">
        <v>40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6">
        <f>L25</f>
        <v>0</v>
      </c>
      <c r="M28" s="116"/>
      <c r="N28" s="116"/>
      <c r="O28" s="116"/>
      <c r="P28" s="116"/>
      <c r="Q28" s="116"/>
      <c r="R28" s="116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 t="s">
        <v>41</v>
      </c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2"/>
    </row>
    <row r="29" ht="18" customHeight="1" thickTop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</sheetData>
  <sheetProtection/>
  <mergeCells count="113">
    <mergeCell ref="S28:AB28"/>
    <mergeCell ref="AC28:AQ28"/>
    <mergeCell ref="A26:K26"/>
    <mergeCell ref="L26:R26"/>
    <mergeCell ref="S26:AB26"/>
    <mergeCell ref="AC26:AQ26"/>
    <mergeCell ref="A27:K27"/>
    <mergeCell ref="A28:K28"/>
    <mergeCell ref="L28:R28"/>
    <mergeCell ref="L27:R27"/>
    <mergeCell ref="S27:AB27"/>
    <mergeCell ref="AC27:AQ27"/>
    <mergeCell ref="A24:K24"/>
    <mergeCell ref="L24:R24"/>
    <mergeCell ref="S24:AB24"/>
    <mergeCell ref="AC24:AQ24"/>
    <mergeCell ref="A25:K25"/>
    <mergeCell ref="L25:R25"/>
    <mergeCell ref="S25:AB25"/>
    <mergeCell ref="AC25:AQ25"/>
    <mergeCell ref="A22:K22"/>
    <mergeCell ref="L22:R22"/>
    <mergeCell ref="S22:AB22"/>
    <mergeCell ref="AC22:AQ22"/>
    <mergeCell ref="A23:K23"/>
    <mergeCell ref="L23:R23"/>
    <mergeCell ref="S23:AB23"/>
    <mergeCell ref="AC23:AQ23"/>
    <mergeCell ref="C20:K20"/>
    <mergeCell ref="L20:R20"/>
    <mergeCell ref="S20:AB20"/>
    <mergeCell ref="AC20:AQ20"/>
    <mergeCell ref="A21:K21"/>
    <mergeCell ref="L21:R21"/>
    <mergeCell ref="S21:AB21"/>
    <mergeCell ref="AC21:AQ21"/>
    <mergeCell ref="A4:B20"/>
    <mergeCell ref="C4:D7"/>
    <mergeCell ref="E18:K18"/>
    <mergeCell ref="L18:R18"/>
    <mergeCell ref="S18:AB18"/>
    <mergeCell ref="AC18:AQ18"/>
    <mergeCell ref="E19:K19"/>
    <mergeCell ref="L19:R19"/>
    <mergeCell ref="S19:AB19"/>
    <mergeCell ref="AC19:AQ19"/>
    <mergeCell ref="E16:K16"/>
    <mergeCell ref="L16:R16"/>
    <mergeCell ref="S16:AB16"/>
    <mergeCell ref="AC16:AQ16"/>
    <mergeCell ref="E17:K17"/>
    <mergeCell ref="L17:R17"/>
    <mergeCell ref="S17:AB17"/>
    <mergeCell ref="AC17:AQ17"/>
    <mergeCell ref="E14:K14"/>
    <mergeCell ref="L14:R14"/>
    <mergeCell ref="S14:AB14"/>
    <mergeCell ref="AC14:AQ14"/>
    <mergeCell ref="E15:K15"/>
    <mergeCell ref="L15:R15"/>
    <mergeCell ref="S15:AB15"/>
    <mergeCell ref="AC15:AQ15"/>
    <mergeCell ref="S12:AB12"/>
    <mergeCell ref="AC12:AQ12"/>
    <mergeCell ref="E13:K13"/>
    <mergeCell ref="L13:R13"/>
    <mergeCell ref="S13:AB13"/>
    <mergeCell ref="AC13:AQ13"/>
    <mergeCell ref="L10:R10"/>
    <mergeCell ref="S10:AB10"/>
    <mergeCell ref="AC10:AQ10"/>
    <mergeCell ref="C11:D19"/>
    <mergeCell ref="E11:K11"/>
    <mergeCell ref="L11:R11"/>
    <mergeCell ref="S11:AB11"/>
    <mergeCell ref="AC11:AQ11"/>
    <mergeCell ref="E12:K12"/>
    <mergeCell ref="L12:R12"/>
    <mergeCell ref="C8:D10"/>
    <mergeCell ref="E8:K8"/>
    <mergeCell ref="L8:R8"/>
    <mergeCell ref="S8:AB8"/>
    <mergeCell ref="AC8:AQ8"/>
    <mergeCell ref="E9:K9"/>
    <mergeCell ref="L9:R9"/>
    <mergeCell ref="S9:AB9"/>
    <mergeCell ref="AC9:AQ9"/>
    <mergeCell ref="E10:K10"/>
    <mergeCell ref="E6:K6"/>
    <mergeCell ref="L6:R6"/>
    <mergeCell ref="S6:AB6"/>
    <mergeCell ref="AC6:AQ6"/>
    <mergeCell ref="E7:K7"/>
    <mergeCell ref="L7:R7"/>
    <mergeCell ref="S7:AB7"/>
    <mergeCell ref="AC7:AQ7"/>
    <mergeCell ref="E4:K4"/>
    <mergeCell ref="L4:R4"/>
    <mergeCell ref="S4:AB4"/>
    <mergeCell ref="AC4:AQ4"/>
    <mergeCell ref="E5:K5"/>
    <mergeCell ref="L5:R5"/>
    <mergeCell ref="S5:AB5"/>
    <mergeCell ref="AC5:AQ5"/>
    <mergeCell ref="W2:X2"/>
    <mergeCell ref="Y2:AG2"/>
    <mergeCell ref="AH2:AI2"/>
    <mergeCell ref="AL2:AP2"/>
    <mergeCell ref="A3:B3"/>
    <mergeCell ref="C3:K3"/>
    <mergeCell ref="L3:R3"/>
    <mergeCell ref="S3:AB3"/>
    <mergeCell ref="AC3:AQ3"/>
  </mergeCells>
  <printOptions/>
  <pageMargins left="0.6299212598425197" right="0.31496062992125984" top="0.5905511811023623" bottom="0.3937007874015748" header="0.3937007874015748" footer="0.31496062992125984"/>
  <pageSetup fitToHeight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130" zoomScaleSheetLayoutView="130" zoomScalePageLayoutView="0" workbookViewId="0" topLeftCell="A1">
      <selection activeCell="Q5" sqref="Q5"/>
    </sheetView>
  </sheetViews>
  <sheetFormatPr defaultColWidth="9.140625" defaultRowHeight="21.75" customHeight="1"/>
  <cols>
    <col min="1" max="1" width="14.8515625" style="30" customWidth="1"/>
    <col min="2" max="2" width="16.421875" style="30" customWidth="1"/>
    <col min="3" max="3" width="5.57421875" style="30" customWidth="1"/>
    <col min="4" max="4" width="4.28125" style="30" customWidth="1"/>
    <col min="5" max="10" width="11.00390625" style="30" customWidth="1"/>
    <col min="11" max="11" width="9.57421875" style="30" customWidth="1"/>
    <col min="12" max="12" width="7.421875" style="30" customWidth="1"/>
    <col min="13" max="13" width="13.421875" style="30" bestFit="1" customWidth="1"/>
    <col min="14" max="16384" width="9.00390625" style="30" customWidth="1"/>
  </cols>
  <sheetData>
    <row r="1" spans="1:12" s="15" customFormat="1" ht="24.75" customHeight="1">
      <c r="A1" s="7" t="s">
        <v>42</v>
      </c>
      <c r="B1" s="8" t="s">
        <v>43</v>
      </c>
      <c r="C1" s="9" t="s">
        <v>44</v>
      </c>
      <c r="D1" s="10" t="s">
        <v>45</v>
      </c>
      <c r="E1" s="11" t="s">
        <v>46</v>
      </c>
      <c r="F1" s="12"/>
      <c r="G1" s="13" t="s">
        <v>47</v>
      </c>
      <c r="H1" s="12"/>
      <c r="I1" s="13" t="s">
        <v>48</v>
      </c>
      <c r="J1" s="12"/>
      <c r="K1" s="12" t="s">
        <v>49</v>
      </c>
      <c r="L1" s="14" t="s">
        <v>50</v>
      </c>
    </row>
    <row r="2" spans="1:12" s="15" customFormat="1" ht="24.75" customHeight="1">
      <c r="A2" s="16"/>
      <c r="B2" s="17" t="s">
        <v>51</v>
      </c>
      <c r="C2" s="18"/>
      <c r="D2" s="19"/>
      <c r="E2" s="20" t="s">
        <v>52</v>
      </c>
      <c r="F2" s="20" t="s">
        <v>53</v>
      </c>
      <c r="G2" s="20" t="s">
        <v>52</v>
      </c>
      <c r="H2" s="20" t="s">
        <v>53</v>
      </c>
      <c r="I2" s="20" t="s">
        <v>52</v>
      </c>
      <c r="J2" s="20" t="s">
        <v>53</v>
      </c>
      <c r="K2" s="20" t="s">
        <v>53</v>
      </c>
      <c r="L2" s="21"/>
    </row>
    <row r="3" spans="1:12" s="26" customFormat="1" ht="24.75" customHeight="1">
      <c r="A3" s="22" t="s">
        <v>0</v>
      </c>
      <c r="B3" s="22"/>
      <c r="C3" s="23"/>
      <c r="D3" s="24"/>
      <c r="E3" s="23"/>
      <c r="F3" s="23"/>
      <c r="G3" s="23"/>
      <c r="H3" s="25"/>
      <c r="I3" s="23"/>
      <c r="J3" s="23"/>
      <c r="K3" s="23"/>
      <c r="L3" s="23"/>
    </row>
    <row r="4" spans="1:12" ht="24.75" customHeight="1">
      <c r="A4" s="118" t="str">
        <f>'[1]내역서'!D4</f>
        <v>1. 인문관 423호 강의실 리모델링 전기공사</v>
      </c>
      <c r="B4" s="119"/>
      <c r="C4" s="27">
        <v>1</v>
      </c>
      <c r="D4" s="27" t="s">
        <v>54</v>
      </c>
      <c r="E4" s="28"/>
      <c r="F4" s="28">
        <f>'[1]내역서'!I51</f>
        <v>0</v>
      </c>
      <c r="G4" s="28"/>
      <c r="H4" s="28">
        <f>'[1]내역서'!L51</f>
        <v>0</v>
      </c>
      <c r="I4" s="28"/>
      <c r="J4" s="28"/>
      <c r="K4" s="28">
        <f>F4+H4</f>
        <v>0</v>
      </c>
      <c r="L4" s="29"/>
    </row>
    <row r="5" spans="1:12" s="32" customFormat="1" ht="24.75" customHeight="1">
      <c r="A5" s="118" t="s">
        <v>55</v>
      </c>
      <c r="B5" s="119"/>
      <c r="C5" s="27">
        <v>1</v>
      </c>
      <c r="D5" s="27" t="s">
        <v>54</v>
      </c>
      <c r="E5" s="28"/>
      <c r="F5" s="28">
        <f>'[1]내역서'!I99</f>
        <v>0</v>
      </c>
      <c r="G5" s="28"/>
      <c r="H5" s="28">
        <f>'[1]내역서'!L99</f>
        <v>0</v>
      </c>
      <c r="I5" s="28"/>
      <c r="J5" s="28"/>
      <c r="K5" s="28">
        <f>F5+H5</f>
        <v>0</v>
      </c>
      <c r="L5" s="31"/>
    </row>
    <row r="6" spans="1:12" s="32" customFormat="1" ht="24.75" customHeight="1">
      <c r="A6" s="120"/>
      <c r="B6" s="119"/>
      <c r="C6" s="27"/>
      <c r="D6" s="27"/>
      <c r="E6" s="28"/>
      <c r="F6" s="28"/>
      <c r="G6" s="28"/>
      <c r="H6" s="28"/>
      <c r="I6" s="28"/>
      <c r="J6" s="28"/>
      <c r="K6" s="28"/>
      <c r="L6" s="31"/>
    </row>
    <row r="7" spans="1:12" s="32" customFormat="1" ht="24.75" customHeight="1">
      <c r="A7" s="120"/>
      <c r="B7" s="119"/>
      <c r="C7" s="27"/>
      <c r="D7" s="27"/>
      <c r="E7" s="28"/>
      <c r="F7" s="28"/>
      <c r="G7" s="28"/>
      <c r="H7" s="28"/>
      <c r="I7" s="28"/>
      <c r="J7" s="28"/>
      <c r="K7" s="28"/>
      <c r="L7" s="31"/>
    </row>
    <row r="8" spans="1:12" s="32" customFormat="1" ht="24.75" customHeight="1">
      <c r="A8" s="121"/>
      <c r="B8" s="122"/>
      <c r="C8" s="33"/>
      <c r="D8" s="33"/>
      <c r="E8" s="34"/>
      <c r="F8" s="35"/>
      <c r="G8" s="35"/>
      <c r="H8" s="35"/>
      <c r="I8" s="35"/>
      <c r="J8" s="35"/>
      <c r="K8" s="35"/>
      <c r="L8" s="36"/>
    </row>
    <row r="9" spans="1:12" s="32" customFormat="1" ht="24.75" customHeight="1">
      <c r="A9" s="123"/>
      <c r="B9" s="124"/>
      <c r="C9" s="33"/>
      <c r="D9" s="33"/>
      <c r="E9" s="34"/>
      <c r="F9" s="34"/>
      <c r="G9" s="34"/>
      <c r="H9" s="34"/>
      <c r="I9" s="34"/>
      <c r="J9" s="34"/>
      <c r="K9" s="34"/>
      <c r="L9" s="36"/>
    </row>
    <row r="10" spans="1:13" ht="24.75" customHeight="1">
      <c r="A10" s="123"/>
      <c r="B10" s="124"/>
      <c r="C10" s="33"/>
      <c r="D10" s="33"/>
      <c r="E10" s="37"/>
      <c r="F10" s="34"/>
      <c r="G10" s="34"/>
      <c r="H10" s="34"/>
      <c r="I10" s="35"/>
      <c r="J10" s="35"/>
      <c r="K10" s="34"/>
      <c r="L10" s="38"/>
      <c r="M10" s="39"/>
    </row>
    <row r="11" spans="1:12" s="32" customFormat="1" ht="24.75" customHeight="1">
      <c r="A11" s="121"/>
      <c r="B11" s="122"/>
      <c r="C11" s="40"/>
      <c r="D11" s="40"/>
      <c r="E11" s="37"/>
      <c r="F11" s="35"/>
      <c r="G11" s="35"/>
      <c r="H11" s="35"/>
      <c r="I11" s="35"/>
      <c r="J11" s="35"/>
      <c r="K11" s="35"/>
      <c r="L11" s="36"/>
    </row>
    <row r="12" spans="1:12" s="32" customFormat="1" ht="24.75" customHeight="1">
      <c r="A12" s="125"/>
      <c r="B12" s="126"/>
      <c r="C12" s="27"/>
      <c r="D12" s="27"/>
      <c r="E12" s="41"/>
      <c r="F12" s="28"/>
      <c r="G12" s="28"/>
      <c r="H12" s="28"/>
      <c r="I12" s="28"/>
      <c r="J12" s="28"/>
      <c r="K12" s="28"/>
      <c r="L12" s="31"/>
    </row>
    <row r="13" spans="1:12" s="32" customFormat="1" ht="24.75" customHeight="1">
      <c r="A13" s="125"/>
      <c r="B13" s="126"/>
      <c r="C13" s="27"/>
      <c r="D13" s="27"/>
      <c r="E13" s="41"/>
      <c r="F13" s="28"/>
      <c r="G13" s="28"/>
      <c r="H13" s="28"/>
      <c r="I13" s="28"/>
      <c r="J13" s="28"/>
      <c r="K13" s="28"/>
      <c r="L13" s="31"/>
    </row>
    <row r="14" spans="1:12" s="32" customFormat="1" ht="24.75" customHeight="1">
      <c r="A14" s="125"/>
      <c r="B14" s="126"/>
      <c r="C14" s="27"/>
      <c r="D14" s="27"/>
      <c r="E14" s="41"/>
      <c r="F14" s="28"/>
      <c r="G14" s="28"/>
      <c r="H14" s="28"/>
      <c r="I14" s="28"/>
      <c r="J14" s="28"/>
      <c r="K14" s="28"/>
      <c r="L14" s="31"/>
    </row>
    <row r="15" spans="1:12" s="32" customFormat="1" ht="24.75" customHeight="1">
      <c r="A15" s="125"/>
      <c r="B15" s="126"/>
      <c r="C15" s="27"/>
      <c r="D15" s="27"/>
      <c r="E15" s="41"/>
      <c r="F15" s="28"/>
      <c r="G15" s="28"/>
      <c r="H15" s="28"/>
      <c r="I15" s="28"/>
      <c r="J15" s="28"/>
      <c r="K15" s="28"/>
      <c r="L15" s="31"/>
    </row>
    <row r="16" spans="1:12" s="32" customFormat="1" ht="24.75" customHeight="1">
      <c r="A16" s="125"/>
      <c r="B16" s="126"/>
      <c r="C16" s="27"/>
      <c r="D16" s="27"/>
      <c r="E16" s="41"/>
      <c r="F16" s="42"/>
      <c r="G16" s="41"/>
      <c r="H16" s="42"/>
      <c r="I16" s="41"/>
      <c r="J16" s="42"/>
      <c r="K16" s="42"/>
      <c r="L16" s="31"/>
    </row>
    <row r="17" spans="1:12" ht="24.75" customHeight="1">
      <c r="A17" s="127" t="s">
        <v>56</v>
      </c>
      <c r="B17" s="128"/>
      <c r="C17" s="43"/>
      <c r="D17" s="44"/>
      <c r="E17" s="45"/>
      <c r="F17" s="45">
        <f aca="true" t="shared" si="0" ref="F17:K17">SUM(F4:F16)</f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6"/>
    </row>
    <row r="18" spans="11:13" ht="24.75" customHeight="1">
      <c r="K18" s="39"/>
      <c r="M18" s="47"/>
    </row>
  </sheetData>
  <sheetProtection/>
  <mergeCells count="14">
    <mergeCell ref="A16:B16"/>
    <mergeCell ref="A17:B17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rintOptions/>
  <pageMargins left="0.7480314960629921" right="0.1968503937007874" top="1.1811023622047245" bottom="0.2362204724409449" header="0.3149606299212598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view="pageBreakPreview" zoomScaleSheetLayoutView="100" zoomScalePageLayoutView="0" workbookViewId="0" topLeftCell="D52">
      <selection activeCell="L16" sqref="L16"/>
    </sheetView>
  </sheetViews>
  <sheetFormatPr defaultColWidth="9.140625" defaultRowHeight="15"/>
  <cols>
    <col min="1" max="1" width="13.57421875" style="48" hidden="1" customWidth="1"/>
    <col min="2" max="2" width="19.57421875" style="48" hidden="1" customWidth="1"/>
    <col min="3" max="3" width="23.28125" style="48" hidden="1" customWidth="1"/>
    <col min="4" max="4" width="24.140625" style="48" customWidth="1"/>
    <col min="5" max="5" width="25.140625" style="48" customWidth="1"/>
    <col min="6" max="6" width="4.140625" style="67" customWidth="1"/>
    <col min="7" max="7" width="10.140625" style="50" customWidth="1"/>
    <col min="8" max="9" width="12.8515625" style="49" customWidth="1"/>
    <col min="10" max="10" width="10.28125" style="49" customWidth="1"/>
    <col min="11" max="11" width="11.57421875" style="49" customWidth="1"/>
    <col min="12" max="12" width="10.28125" style="49" customWidth="1"/>
    <col min="13" max="13" width="11.57421875" style="49" customWidth="1"/>
    <col min="14" max="14" width="12.8515625" style="49" customWidth="1"/>
    <col min="15" max="15" width="11.00390625" style="48" customWidth="1"/>
    <col min="16" max="16384" width="9.00390625" style="50" customWidth="1"/>
  </cols>
  <sheetData>
    <row r="1" spans="2:13" ht="24.75" customHeight="1">
      <c r="B1" s="48" t="s">
        <v>57</v>
      </c>
      <c r="D1" s="136" t="s">
        <v>58</v>
      </c>
      <c r="E1" s="137"/>
      <c r="F1" s="137"/>
      <c r="G1" s="137"/>
      <c r="H1" s="137"/>
      <c r="I1" s="137"/>
      <c r="J1" s="137"/>
      <c r="K1" s="137"/>
      <c r="L1" s="137"/>
      <c r="M1" s="137"/>
    </row>
    <row r="2" spans="1:15" s="53" customFormat="1" ht="24.75" customHeight="1">
      <c r="A2" s="129" t="s">
        <v>59</v>
      </c>
      <c r="B2" s="129" t="s">
        <v>60</v>
      </c>
      <c r="C2" s="129" t="s">
        <v>61</v>
      </c>
      <c r="D2" s="130" t="s">
        <v>62</v>
      </c>
      <c r="E2" s="130" t="s">
        <v>63</v>
      </c>
      <c r="F2" s="131" t="s">
        <v>64</v>
      </c>
      <c r="G2" s="131" t="s">
        <v>65</v>
      </c>
      <c r="H2" s="132" t="s">
        <v>12</v>
      </c>
      <c r="I2" s="132"/>
      <c r="J2" s="132"/>
      <c r="K2" s="132"/>
      <c r="L2" s="132" t="s">
        <v>66</v>
      </c>
      <c r="M2" s="132"/>
      <c r="N2" s="132" t="s">
        <v>31</v>
      </c>
      <c r="O2" s="130" t="s">
        <v>67</v>
      </c>
    </row>
    <row r="3" spans="1:15" s="53" customFormat="1" ht="24.75" customHeight="1">
      <c r="A3" s="129"/>
      <c r="B3" s="129"/>
      <c r="C3" s="129"/>
      <c r="D3" s="130"/>
      <c r="E3" s="130"/>
      <c r="F3" s="131"/>
      <c r="G3" s="131"/>
      <c r="H3" s="52" t="s">
        <v>68</v>
      </c>
      <c r="I3" s="52" t="s">
        <v>69</v>
      </c>
      <c r="J3" s="52" t="s">
        <v>68</v>
      </c>
      <c r="K3" s="52" t="s">
        <v>69</v>
      </c>
      <c r="L3" s="52" t="s">
        <v>68</v>
      </c>
      <c r="M3" s="52" t="s">
        <v>69</v>
      </c>
      <c r="N3" s="132"/>
      <c r="O3" s="130"/>
    </row>
    <row r="4" spans="4:15" ht="24.75" customHeight="1">
      <c r="D4" s="133" t="s">
        <v>70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4:15" ht="24.75" customHeight="1">
      <c r="D5" s="54" t="s">
        <v>71</v>
      </c>
      <c r="E5" s="55" t="s">
        <v>72</v>
      </c>
      <c r="F5" s="56" t="s">
        <v>73</v>
      </c>
      <c r="G5" s="55">
        <v>38</v>
      </c>
      <c r="H5" s="55"/>
      <c r="I5" s="57"/>
      <c r="J5" s="55"/>
      <c r="K5" s="55"/>
      <c r="L5" s="55"/>
      <c r="M5" s="55"/>
      <c r="N5" s="57">
        <f aca="true" t="shared" si="0" ref="N5:N44">SUM(I5,K5,M5)</f>
        <v>0</v>
      </c>
      <c r="O5" s="55"/>
    </row>
    <row r="6" spans="4:15" ht="24.75" customHeight="1">
      <c r="D6" s="54" t="s">
        <v>71</v>
      </c>
      <c r="E6" s="55" t="s">
        <v>74</v>
      </c>
      <c r="F6" s="56" t="s">
        <v>73</v>
      </c>
      <c r="G6" s="55">
        <v>52</v>
      </c>
      <c r="H6" s="55"/>
      <c r="I6" s="57"/>
      <c r="J6" s="55"/>
      <c r="K6" s="55"/>
      <c r="L6" s="55"/>
      <c r="M6" s="55"/>
      <c r="N6" s="57">
        <f t="shared" si="0"/>
        <v>0</v>
      </c>
      <c r="O6" s="55"/>
    </row>
    <row r="7" spans="4:15" ht="24.75" customHeight="1">
      <c r="D7" s="54" t="s">
        <v>75</v>
      </c>
      <c r="E7" s="55"/>
      <c r="F7" s="56" t="s">
        <v>76</v>
      </c>
      <c r="G7" s="55">
        <v>1</v>
      </c>
      <c r="H7" s="57"/>
      <c r="I7" s="57"/>
      <c r="J7" s="57"/>
      <c r="K7" s="57"/>
      <c r="L7" s="57"/>
      <c r="M7" s="57"/>
      <c r="N7" s="57">
        <f t="shared" si="0"/>
        <v>0</v>
      </c>
      <c r="O7" s="57"/>
    </row>
    <row r="8" spans="4:15" ht="24.75" customHeight="1">
      <c r="D8" s="54" t="s">
        <v>77</v>
      </c>
      <c r="E8" s="55" t="s">
        <v>78</v>
      </c>
      <c r="F8" s="56" t="s">
        <v>76</v>
      </c>
      <c r="G8" s="54">
        <v>1</v>
      </c>
      <c r="H8" s="58"/>
      <c r="I8" s="57"/>
      <c r="J8" s="58"/>
      <c r="K8" s="58"/>
      <c r="L8" s="58"/>
      <c r="M8" s="58"/>
      <c r="N8" s="57">
        <f t="shared" si="0"/>
        <v>0</v>
      </c>
      <c r="O8" s="58"/>
    </row>
    <row r="9" spans="4:15" ht="24.75" customHeight="1">
      <c r="D9" s="54" t="s">
        <v>79</v>
      </c>
      <c r="E9" s="55" t="s">
        <v>80</v>
      </c>
      <c r="F9" s="56" t="s">
        <v>76</v>
      </c>
      <c r="G9" s="54">
        <v>1</v>
      </c>
      <c r="H9" s="58"/>
      <c r="I9" s="57"/>
      <c r="J9" s="58"/>
      <c r="K9" s="58"/>
      <c r="L9" s="58"/>
      <c r="M9" s="58"/>
      <c r="N9" s="57">
        <f t="shared" si="0"/>
        <v>0</v>
      </c>
      <c r="O9" s="58"/>
    </row>
    <row r="10" spans="4:15" ht="24.75" customHeight="1">
      <c r="D10" s="55" t="s">
        <v>81</v>
      </c>
      <c r="E10" s="55" t="s">
        <v>82</v>
      </c>
      <c r="F10" s="59" t="s">
        <v>83</v>
      </c>
      <c r="G10" s="54">
        <v>6</v>
      </c>
      <c r="H10" s="58"/>
      <c r="I10" s="57"/>
      <c r="J10" s="58"/>
      <c r="K10" s="58"/>
      <c r="L10" s="58"/>
      <c r="M10" s="58"/>
      <c r="N10" s="57">
        <f t="shared" si="0"/>
        <v>0</v>
      </c>
      <c r="O10" s="58"/>
    </row>
    <row r="11" spans="4:15" ht="24.75" customHeight="1">
      <c r="D11" s="55" t="s">
        <v>84</v>
      </c>
      <c r="E11" s="55" t="s">
        <v>82</v>
      </c>
      <c r="F11" s="59" t="s">
        <v>85</v>
      </c>
      <c r="G11" s="54">
        <v>2</v>
      </c>
      <c r="H11" s="54"/>
      <c r="I11" s="57"/>
      <c r="J11" s="54"/>
      <c r="K11" s="54"/>
      <c r="L11" s="54"/>
      <c r="M11" s="54"/>
      <c r="N11" s="57">
        <f t="shared" si="0"/>
        <v>0</v>
      </c>
      <c r="O11" s="54"/>
    </row>
    <row r="12" spans="4:15" ht="24.75" customHeight="1">
      <c r="D12" s="54" t="s">
        <v>86</v>
      </c>
      <c r="E12" s="54" t="s">
        <v>87</v>
      </c>
      <c r="F12" s="59" t="s">
        <v>88</v>
      </c>
      <c r="G12" s="54">
        <v>400</v>
      </c>
      <c r="H12" s="55"/>
      <c r="I12" s="57"/>
      <c r="J12" s="55"/>
      <c r="K12" s="55"/>
      <c r="L12" s="55"/>
      <c r="M12" s="55"/>
      <c r="N12" s="57">
        <f t="shared" si="0"/>
        <v>0</v>
      </c>
      <c r="O12" s="55"/>
    </row>
    <row r="13" spans="4:15" ht="24.75" customHeight="1">
      <c r="D13" s="54" t="s">
        <v>89</v>
      </c>
      <c r="E13" s="54" t="s">
        <v>87</v>
      </c>
      <c r="F13" s="59" t="s">
        <v>85</v>
      </c>
      <c r="G13" s="54">
        <v>350</v>
      </c>
      <c r="H13" s="54"/>
      <c r="I13" s="57"/>
      <c r="J13" s="54"/>
      <c r="K13" s="54"/>
      <c r="L13" s="54"/>
      <c r="M13" s="54"/>
      <c r="N13" s="57">
        <f t="shared" si="0"/>
        <v>0</v>
      </c>
      <c r="O13" s="54"/>
    </row>
    <row r="14" spans="4:15" ht="24.75" customHeight="1">
      <c r="D14" s="54" t="s">
        <v>86</v>
      </c>
      <c r="E14" s="54" t="s">
        <v>90</v>
      </c>
      <c r="F14" s="59" t="s">
        <v>88</v>
      </c>
      <c r="G14" s="54">
        <v>100</v>
      </c>
      <c r="H14" s="58"/>
      <c r="I14" s="57"/>
      <c r="J14" s="58"/>
      <c r="K14" s="58"/>
      <c r="L14" s="58"/>
      <c r="M14" s="58"/>
      <c r="N14" s="57">
        <f t="shared" si="0"/>
        <v>0</v>
      </c>
      <c r="O14" s="58"/>
    </row>
    <row r="15" spans="4:15" ht="24.75" customHeight="1">
      <c r="D15" s="54" t="s">
        <v>89</v>
      </c>
      <c r="E15" s="54" t="s">
        <v>90</v>
      </c>
      <c r="F15" s="59" t="s">
        <v>85</v>
      </c>
      <c r="G15" s="54">
        <v>36</v>
      </c>
      <c r="H15" s="54"/>
      <c r="I15" s="57"/>
      <c r="J15" s="54"/>
      <c r="K15" s="54"/>
      <c r="L15" s="54"/>
      <c r="M15" s="54"/>
      <c r="N15" s="57">
        <f t="shared" si="0"/>
        <v>0</v>
      </c>
      <c r="O15" s="54"/>
    </row>
    <row r="16" spans="4:15" ht="24.75" customHeight="1">
      <c r="D16" s="54" t="s">
        <v>91</v>
      </c>
      <c r="E16" s="54" t="s">
        <v>92</v>
      </c>
      <c r="F16" s="56" t="s">
        <v>83</v>
      </c>
      <c r="G16" s="54">
        <v>1600</v>
      </c>
      <c r="H16" s="55"/>
      <c r="I16" s="55"/>
      <c r="J16" s="55"/>
      <c r="K16" s="55"/>
      <c r="L16" s="55"/>
      <c r="M16" s="55"/>
      <c r="N16" s="57">
        <f t="shared" si="0"/>
        <v>0</v>
      </c>
      <c r="O16" s="55"/>
    </row>
    <row r="17" spans="4:15" ht="24.75" customHeight="1">
      <c r="D17" s="55" t="s">
        <v>93</v>
      </c>
      <c r="E17" s="55" t="s">
        <v>94</v>
      </c>
      <c r="F17" s="60" t="s">
        <v>95</v>
      </c>
      <c r="G17" s="55">
        <v>92</v>
      </c>
      <c r="H17" s="55"/>
      <c r="I17" s="55"/>
      <c r="J17" s="55"/>
      <c r="K17" s="55"/>
      <c r="L17" s="55"/>
      <c r="M17" s="55"/>
      <c r="N17" s="57">
        <f t="shared" si="0"/>
        <v>0</v>
      </c>
      <c r="O17" s="55"/>
    </row>
    <row r="18" spans="4:15" ht="24.75" customHeight="1">
      <c r="D18" s="55" t="s">
        <v>96</v>
      </c>
      <c r="E18" s="55" t="s">
        <v>97</v>
      </c>
      <c r="F18" s="60" t="s">
        <v>95</v>
      </c>
      <c r="G18" s="55">
        <v>60</v>
      </c>
      <c r="H18" s="57"/>
      <c r="I18" s="57"/>
      <c r="J18" s="57"/>
      <c r="K18" s="57"/>
      <c r="L18" s="57"/>
      <c r="M18" s="57"/>
      <c r="N18" s="57">
        <f t="shared" si="0"/>
        <v>0</v>
      </c>
      <c r="O18" s="57"/>
    </row>
    <row r="19" spans="4:15" ht="24.75" customHeight="1">
      <c r="D19" s="54" t="s">
        <v>98</v>
      </c>
      <c r="E19" s="55" t="s">
        <v>99</v>
      </c>
      <c r="F19" s="56" t="s">
        <v>73</v>
      </c>
      <c r="G19" s="55">
        <v>2</v>
      </c>
      <c r="H19" s="57"/>
      <c r="I19" s="57"/>
      <c r="J19" s="57"/>
      <c r="K19" s="57"/>
      <c r="L19" s="57"/>
      <c r="M19" s="57"/>
      <c r="N19" s="57">
        <f t="shared" si="0"/>
        <v>0</v>
      </c>
      <c r="O19" s="57"/>
    </row>
    <row r="20" spans="4:15" ht="24.75" customHeight="1">
      <c r="D20" s="54" t="s">
        <v>100</v>
      </c>
      <c r="E20" s="54" t="s">
        <v>101</v>
      </c>
      <c r="F20" s="56" t="s">
        <v>88</v>
      </c>
      <c r="G20" s="55">
        <v>74</v>
      </c>
      <c r="H20" s="57"/>
      <c r="I20" s="57"/>
      <c r="J20" s="57"/>
      <c r="K20" s="57"/>
      <c r="L20" s="57"/>
      <c r="M20" s="57"/>
      <c r="N20" s="57">
        <f t="shared" si="0"/>
        <v>0</v>
      </c>
      <c r="O20" s="57"/>
    </row>
    <row r="21" spans="4:15" ht="24.75" customHeight="1">
      <c r="D21" s="54" t="s">
        <v>102</v>
      </c>
      <c r="E21" s="54" t="s">
        <v>103</v>
      </c>
      <c r="F21" s="56" t="s">
        <v>85</v>
      </c>
      <c r="G21" s="55">
        <v>3</v>
      </c>
      <c r="H21" s="57"/>
      <c r="I21" s="57"/>
      <c r="J21" s="57"/>
      <c r="K21" s="57"/>
      <c r="L21" s="57"/>
      <c r="M21" s="57"/>
      <c r="N21" s="57">
        <f t="shared" si="0"/>
        <v>0</v>
      </c>
      <c r="O21" s="57"/>
    </row>
    <row r="22" spans="4:15" ht="24.75" customHeight="1">
      <c r="D22" s="54" t="s">
        <v>102</v>
      </c>
      <c r="E22" s="54" t="s">
        <v>104</v>
      </c>
      <c r="F22" s="56" t="s">
        <v>85</v>
      </c>
      <c r="G22" s="55">
        <v>2</v>
      </c>
      <c r="H22" s="57"/>
      <c r="I22" s="57"/>
      <c r="J22" s="57"/>
      <c r="K22" s="57"/>
      <c r="L22" s="57"/>
      <c r="M22" s="57"/>
      <c r="N22" s="57">
        <f t="shared" si="0"/>
        <v>0</v>
      </c>
      <c r="O22" s="57"/>
    </row>
    <row r="23" spans="4:15" ht="24.75" customHeight="1">
      <c r="D23" s="54" t="s">
        <v>105</v>
      </c>
      <c r="E23" s="54" t="s">
        <v>106</v>
      </c>
      <c r="F23" s="56" t="s">
        <v>88</v>
      </c>
      <c r="G23" s="55">
        <v>138</v>
      </c>
      <c r="H23" s="57"/>
      <c r="I23" s="57"/>
      <c r="J23" s="57"/>
      <c r="K23" s="57"/>
      <c r="L23" s="57"/>
      <c r="M23" s="57"/>
      <c r="N23" s="57">
        <f t="shared" si="0"/>
        <v>0</v>
      </c>
      <c r="O23" s="57"/>
    </row>
    <row r="24" spans="4:15" ht="24.75" customHeight="1">
      <c r="D24" s="54" t="s">
        <v>107</v>
      </c>
      <c r="E24" s="54" t="s">
        <v>103</v>
      </c>
      <c r="F24" s="56" t="s">
        <v>85</v>
      </c>
      <c r="G24" s="55">
        <v>6</v>
      </c>
      <c r="H24" s="57"/>
      <c r="I24" s="57"/>
      <c r="J24" s="57"/>
      <c r="K24" s="57"/>
      <c r="L24" s="57"/>
      <c r="M24" s="57"/>
      <c r="N24" s="57">
        <f t="shared" si="0"/>
        <v>0</v>
      </c>
      <c r="O24" s="57"/>
    </row>
    <row r="25" spans="4:15" ht="24.75" customHeight="1">
      <c r="D25" s="54" t="s">
        <v>108</v>
      </c>
      <c r="E25" s="54" t="s">
        <v>103</v>
      </c>
      <c r="F25" s="56" t="s">
        <v>85</v>
      </c>
      <c r="G25" s="55">
        <v>4</v>
      </c>
      <c r="H25" s="57"/>
      <c r="I25" s="57"/>
      <c r="J25" s="57"/>
      <c r="K25" s="57"/>
      <c r="L25" s="57"/>
      <c r="M25" s="57"/>
      <c r="N25" s="57">
        <f t="shared" si="0"/>
        <v>0</v>
      </c>
      <c r="O25" s="57"/>
    </row>
    <row r="26" spans="4:15" ht="24.75" customHeight="1">
      <c r="D26" s="54" t="s">
        <v>105</v>
      </c>
      <c r="E26" s="55" t="s">
        <v>109</v>
      </c>
      <c r="F26" s="56" t="s">
        <v>73</v>
      </c>
      <c r="G26" s="55">
        <v>92</v>
      </c>
      <c r="H26" s="57"/>
      <c r="I26" s="57"/>
      <c r="J26" s="57"/>
      <c r="K26" s="57"/>
      <c r="L26" s="57"/>
      <c r="M26" s="57"/>
      <c r="N26" s="57">
        <f t="shared" si="0"/>
        <v>0</v>
      </c>
      <c r="O26" s="57"/>
    </row>
    <row r="27" spans="4:15" ht="24.75" customHeight="1">
      <c r="D27" s="54" t="s">
        <v>105</v>
      </c>
      <c r="E27" s="55" t="s">
        <v>110</v>
      </c>
      <c r="F27" s="56" t="s">
        <v>73</v>
      </c>
      <c r="G27" s="55">
        <v>60</v>
      </c>
      <c r="H27" s="57"/>
      <c r="I27" s="57"/>
      <c r="J27" s="57"/>
      <c r="K27" s="57"/>
      <c r="L27" s="57"/>
      <c r="M27" s="57"/>
      <c r="N27" s="57">
        <f t="shared" si="0"/>
        <v>0</v>
      </c>
      <c r="O27" s="57"/>
    </row>
    <row r="28" spans="4:15" ht="24.75" customHeight="1">
      <c r="D28" s="54" t="s">
        <v>111</v>
      </c>
      <c r="E28" s="55" t="s">
        <v>112</v>
      </c>
      <c r="F28" s="59" t="s">
        <v>85</v>
      </c>
      <c r="G28" s="55">
        <v>1</v>
      </c>
      <c r="H28" s="57"/>
      <c r="I28" s="57"/>
      <c r="J28" s="57"/>
      <c r="K28" s="57"/>
      <c r="L28" s="57"/>
      <c r="M28" s="57"/>
      <c r="N28" s="57">
        <f t="shared" si="0"/>
        <v>0</v>
      </c>
      <c r="O28" s="57"/>
    </row>
    <row r="29" spans="4:15" ht="24.75" customHeight="1">
      <c r="D29" s="54" t="s">
        <v>111</v>
      </c>
      <c r="E29" s="55" t="s">
        <v>113</v>
      </c>
      <c r="F29" s="59" t="s">
        <v>85</v>
      </c>
      <c r="G29" s="55">
        <v>6</v>
      </c>
      <c r="H29" s="57"/>
      <c r="I29" s="57"/>
      <c r="J29" s="57"/>
      <c r="K29" s="57"/>
      <c r="L29" s="57"/>
      <c r="M29" s="57"/>
      <c r="N29" s="57">
        <f t="shared" si="0"/>
        <v>0</v>
      </c>
      <c r="O29" s="57"/>
    </row>
    <row r="30" spans="4:15" ht="24.75" customHeight="1">
      <c r="D30" s="54" t="s">
        <v>114</v>
      </c>
      <c r="E30" s="55" t="s">
        <v>115</v>
      </c>
      <c r="F30" s="59" t="s">
        <v>85</v>
      </c>
      <c r="G30" s="55">
        <v>10</v>
      </c>
      <c r="H30" s="57"/>
      <c r="I30" s="57"/>
      <c r="J30" s="57"/>
      <c r="K30" s="57"/>
      <c r="L30" s="57"/>
      <c r="M30" s="57"/>
      <c r="N30" s="57">
        <f t="shared" si="0"/>
        <v>0</v>
      </c>
      <c r="O30" s="57"/>
    </row>
    <row r="31" spans="4:15" ht="24.75" customHeight="1">
      <c r="D31" s="54" t="s">
        <v>114</v>
      </c>
      <c r="E31" s="55" t="s">
        <v>116</v>
      </c>
      <c r="F31" s="59" t="s">
        <v>85</v>
      </c>
      <c r="G31" s="55">
        <v>110</v>
      </c>
      <c r="H31" s="57"/>
      <c r="I31" s="57"/>
      <c r="J31" s="57"/>
      <c r="K31" s="57"/>
      <c r="L31" s="57"/>
      <c r="M31" s="57"/>
      <c r="N31" s="57">
        <f t="shared" si="0"/>
        <v>0</v>
      </c>
      <c r="O31" s="57"/>
    </row>
    <row r="32" spans="4:15" ht="24.75" customHeight="1">
      <c r="D32" s="54" t="s">
        <v>117</v>
      </c>
      <c r="E32" s="55" t="s">
        <v>118</v>
      </c>
      <c r="F32" s="59" t="s">
        <v>85</v>
      </c>
      <c r="G32" s="55">
        <v>5</v>
      </c>
      <c r="H32" s="57"/>
      <c r="I32" s="57"/>
      <c r="J32" s="57"/>
      <c r="K32" s="57"/>
      <c r="L32" s="57"/>
      <c r="M32" s="57"/>
      <c r="N32" s="57">
        <f t="shared" si="0"/>
        <v>0</v>
      </c>
      <c r="O32" s="57"/>
    </row>
    <row r="33" spans="4:15" ht="24.75" customHeight="1">
      <c r="D33" s="54" t="s">
        <v>119</v>
      </c>
      <c r="E33" s="55" t="s">
        <v>120</v>
      </c>
      <c r="F33" s="59" t="s">
        <v>121</v>
      </c>
      <c r="G33" s="55">
        <v>2</v>
      </c>
      <c r="H33" s="57"/>
      <c r="I33" s="57"/>
      <c r="J33" s="57"/>
      <c r="K33" s="57"/>
      <c r="L33" s="57"/>
      <c r="M33" s="57"/>
      <c r="N33" s="57">
        <f t="shared" si="0"/>
        <v>0</v>
      </c>
      <c r="O33" s="57"/>
    </row>
    <row r="34" spans="4:15" ht="24.75" customHeight="1">
      <c r="D34" s="54" t="s">
        <v>119</v>
      </c>
      <c r="E34" s="55" t="s">
        <v>122</v>
      </c>
      <c r="F34" s="59" t="s">
        <v>121</v>
      </c>
      <c r="G34" s="55">
        <v>4</v>
      </c>
      <c r="H34" s="57"/>
      <c r="I34" s="57"/>
      <c r="J34" s="57"/>
      <c r="K34" s="57"/>
      <c r="L34" s="57"/>
      <c r="M34" s="57"/>
      <c r="N34" s="57">
        <f t="shared" si="0"/>
        <v>0</v>
      </c>
      <c r="O34" s="57"/>
    </row>
    <row r="35" spans="4:15" ht="24.75" customHeight="1">
      <c r="D35" s="54" t="s">
        <v>123</v>
      </c>
      <c r="E35" s="55" t="s">
        <v>124</v>
      </c>
      <c r="F35" s="59" t="s">
        <v>121</v>
      </c>
      <c r="G35" s="55">
        <v>1</v>
      </c>
      <c r="H35" s="57"/>
      <c r="I35" s="57"/>
      <c r="J35" s="57"/>
      <c r="K35" s="57"/>
      <c r="L35" s="57"/>
      <c r="M35" s="57"/>
      <c r="N35" s="57">
        <f t="shared" si="0"/>
        <v>0</v>
      </c>
      <c r="O35" s="57"/>
    </row>
    <row r="36" spans="4:15" ht="24.75" customHeight="1">
      <c r="D36" s="54" t="s">
        <v>125</v>
      </c>
      <c r="E36" s="55" t="s">
        <v>126</v>
      </c>
      <c r="F36" s="59" t="s">
        <v>121</v>
      </c>
      <c r="G36" s="55">
        <v>6</v>
      </c>
      <c r="H36" s="57"/>
      <c r="I36" s="57"/>
      <c r="J36" s="57"/>
      <c r="K36" s="57"/>
      <c r="L36" s="57"/>
      <c r="M36" s="57"/>
      <c r="N36" s="57">
        <f t="shared" si="0"/>
        <v>0</v>
      </c>
      <c r="O36" s="57"/>
    </row>
    <row r="37" spans="4:15" ht="24.75" customHeight="1">
      <c r="D37" s="54" t="s">
        <v>127</v>
      </c>
      <c r="E37" s="55" t="s">
        <v>128</v>
      </c>
      <c r="F37" s="59" t="s">
        <v>121</v>
      </c>
      <c r="G37" s="55">
        <v>2</v>
      </c>
      <c r="H37" s="57"/>
      <c r="I37" s="57"/>
      <c r="J37" s="57"/>
      <c r="K37" s="57"/>
      <c r="L37" s="57"/>
      <c r="M37" s="57"/>
      <c r="N37" s="57">
        <f t="shared" si="0"/>
        <v>0</v>
      </c>
      <c r="O37" s="57"/>
    </row>
    <row r="38" spans="4:15" ht="24.75" customHeight="1">
      <c r="D38" s="55" t="s">
        <v>129</v>
      </c>
      <c r="E38" s="55" t="s">
        <v>130</v>
      </c>
      <c r="F38" s="59" t="s">
        <v>85</v>
      </c>
      <c r="G38" s="55">
        <v>2</v>
      </c>
      <c r="H38" s="55"/>
      <c r="I38" s="55"/>
      <c r="J38" s="55"/>
      <c r="K38" s="55"/>
      <c r="L38" s="55"/>
      <c r="M38" s="55"/>
      <c r="N38" s="57">
        <f t="shared" si="0"/>
        <v>0</v>
      </c>
      <c r="O38" s="55"/>
    </row>
    <row r="39" spans="4:15" ht="24.75" customHeight="1">
      <c r="D39" s="55" t="s">
        <v>131</v>
      </c>
      <c r="E39" s="55" t="s">
        <v>132</v>
      </c>
      <c r="F39" s="59" t="s">
        <v>133</v>
      </c>
      <c r="G39" s="55">
        <v>1</v>
      </c>
      <c r="H39" s="55"/>
      <c r="I39" s="57"/>
      <c r="J39" s="57"/>
      <c r="K39" s="57"/>
      <c r="L39" s="57"/>
      <c r="M39" s="57"/>
      <c r="N39" s="57">
        <f t="shared" si="0"/>
        <v>0</v>
      </c>
      <c r="O39" s="57"/>
    </row>
    <row r="40" spans="4:15" ht="24.75" customHeight="1">
      <c r="D40" s="55" t="s">
        <v>134</v>
      </c>
      <c r="E40" s="55" t="s">
        <v>135</v>
      </c>
      <c r="F40" s="59" t="s">
        <v>133</v>
      </c>
      <c r="G40" s="55">
        <v>1</v>
      </c>
      <c r="H40" s="55"/>
      <c r="I40" s="57"/>
      <c r="J40" s="57"/>
      <c r="K40" s="57"/>
      <c r="L40" s="57"/>
      <c r="M40" s="57"/>
      <c r="N40" s="57">
        <f t="shared" si="0"/>
        <v>0</v>
      </c>
      <c r="O40" s="57"/>
    </row>
    <row r="41" spans="4:15" ht="24.75" customHeight="1">
      <c r="D41" s="57" t="s">
        <v>136</v>
      </c>
      <c r="E41" s="57" t="s">
        <v>137</v>
      </c>
      <c r="F41" s="51" t="s">
        <v>54</v>
      </c>
      <c r="G41" s="57">
        <v>1</v>
      </c>
      <c r="H41" s="57"/>
      <c r="I41" s="57"/>
      <c r="J41" s="57"/>
      <c r="K41" s="57"/>
      <c r="L41" s="57"/>
      <c r="M41" s="57"/>
      <c r="N41" s="57">
        <f t="shared" si="0"/>
        <v>0</v>
      </c>
      <c r="O41" s="57"/>
    </row>
    <row r="42" spans="4:15" ht="24.75" customHeight="1">
      <c r="D42" s="57" t="s">
        <v>138</v>
      </c>
      <c r="E42" s="57" t="s">
        <v>139</v>
      </c>
      <c r="F42" s="51" t="s">
        <v>54</v>
      </c>
      <c r="G42" s="57">
        <v>1</v>
      </c>
      <c r="H42" s="57"/>
      <c r="I42" s="57"/>
      <c r="J42" s="57"/>
      <c r="K42" s="57"/>
      <c r="L42" s="57"/>
      <c r="M42" s="57"/>
      <c r="N42" s="57">
        <f t="shared" si="0"/>
        <v>0</v>
      </c>
      <c r="O42" s="57"/>
    </row>
    <row r="43" spans="4:15" ht="24.75" customHeight="1">
      <c r="D43" s="57" t="s">
        <v>140</v>
      </c>
      <c r="E43" s="57" t="s">
        <v>141</v>
      </c>
      <c r="F43" s="51" t="s">
        <v>142</v>
      </c>
      <c r="G43" s="57">
        <v>6</v>
      </c>
      <c r="H43" s="57"/>
      <c r="I43" s="57"/>
      <c r="J43" s="57"/>
      <c r="K43" s="57"/>
      <c r="L43" s="57"/>
      <c r="M43" s="57"/>
      <c r="N43" s="57">
        <f t="shared" si="0"/>
        <v>0</v>
      </c>
      <c r="O43" s="57"/>
    </row>
    <row r="44" spans="4:15" ht="24.75" customHeight="1">
      <c r="D44" s="57" t="s">
        <v>143</v>
      </c>
      <c r="E44" s="57" t="s">
        <v>141</v>
      </c>
      <c r="F44" s="51" t="s">
        <v>142</v>
      </c>
      <c r="G44" s="57">
        <v>26</v>
      </c>
      <c r="H44" s="57"/>
      <c r="I44" s="57"/>
      <c r="J44" s="57"/>
      <c r="K44" s="57"/>
      <c r="L44" s="57"/>
      <c r="M44" s="57"/>
      <c r="N44" s="57">
        <f t="shared" si="0"/>
        <v>0</v>
      </c>
      <c r="O44" s="57"/>
    </row>
    <row r="45" spans="4:15" ht="24.75" customHeight="1">
      <c r="D45" s="57" t="s">
        <v>143</v>
      </c>
      <c r="E45" s="57" t="s">
        <v>144</v>
      </c>
      <c r="F45" s="51" t="s">
        <v>142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</row>
    <row r="46" spans="4:15" ht="24.75" customHeight="1">
      <c r="D46" s="57" t="s">
        <v>145</v>
      </c>
      <c r="E46" s="57" t="s">
        <v>146</v>
      </c>
      <c r="F46" s="51" t="s">
        <v>54</v>
      </c>
      <c r="G46" s="57">
        <v>1</v>
      </c>
      <c r="H46" s="57"/>
      <c r="I46" s="57"/>
      <c r="J46" s="57"/>
      <c r="K46" s="57"/>
      <c r="L46" s="57"/>
      <c r="M46" s="57"/>
      <c r="N46" s="57">
        <f>SUM(I46,K46,M46)</f>
        <v>0</v>
      </c>
      <c r="O46" s="57"/>
    </row>
    <row r="47" spans="4:15" ht="24.75" customHeight="1">
      <c r="D47" s="57"/>
      <c r="E47" s="57"/>
      <c r="F47" s="51"/>
      <c r="G47" s="57"/>
      <c r="H47" s="57"/>
      <c r="I47" s="57"/>
      <c r="J47" s="57"/>
      <c r="K47" s="57"/>
      <c r="L47" s="57"/>
      <c r="M47" s="57"/>
      <c r="N47" s="57"/>
      <c r="O47" s="57"/>
    </row>
    <row r="48" spans="4:15" ht="24.75" customHeight="1">
      <c r="D48" s="57"/>
      <c r="E48" s="57"/>
      <c r="F48" s="51"/>
      <c r="G48" s="57"/>
      <c r="H48" s="57"/>
      <c r="I48" s="57"/>
      <c r="J48" s="57"/>
      <c r="K48" s="57"/>
      <c r="L48" s="57"/>
      <c r="M48" s="57"/>
      <c r="N48" s="57"/>
      <c r="O48" s="57"/>
    </row>
    <row r="49" spans="4:15" ht="24.75" customHeight="1">
      <c r="D49" s="57"/>
      <c r="E49" s="57"/>
      <c r="F49" s="51"/>
      <c r="G49" s="57"/>
      <c r="H49" s="57"/>
      <c r="I49" s="57"/>
      <c r="J49" s="57"/>
      <c r="K49" s="57"/>
      <c r="L49" s="57"/>
      <c r="M49" s="57"/>
      <c r="N49" s="57"/>
      <c r="O49" s="57"/>
    </row>
    <row r="50" spans="4:15" ht="24.75" customHeight="1">
      <c r="D50" s="61"/>
      <c r="E50" s="61"/>
      <c r="F50" s="51"/>
      <c r="G50" s="57"/>
      <c r="H50" s="57"/>
      <c r="I50" s="57">
        <f>TRUNC(G50*H50)</f>
        <v>0</v>
      </c>
      <c r="J50" s="57"/>
      <c r="K50" s="57">
        <f>TRUNC(G50*J50)</f>
        <v>0</v>
      </c>
      <c r="L50" s="57"/>
      <c r="M50" s="57">
        <f>TRUNC(G50*L50)</f>
        <v>0</v>
      </c>
      <c r="N50" s="57"/>
      <c r="O50" s="57"/>
    </row>
    <row r="51" spans="4:15" ht="24.75" customHeight="1">
      <c r="D51" s="62" t="s">
        <v>147</v>
      </c>
      <c r="E51" s="62"/>
      <c r="F51" s="63"/>
      <c r="G51" s="64"/>
      <c r="H51" s="64"/>
      <c r="I51" s="64">
        <f>TRUNC(SUM(I4:I50))</f>
        <v>0</v>
      </c>
      <c r="J51" s="64"/>
      <c r="K51" s="65">
        <f>TRUNC(SUM(K4:K50))</f>
        <v>0</v>
      </c>
      <c r="L51" s="64"/>
      <c r="M51" s="64">
        <f>TRUNC(SUM(M4:M50))</f>
        <v>0</v>
      </c>
      <c r="N51" s="64">
        <f>TRUNC(SUM(N4:N50))</f>
        <v>0</v>
      </c>
      <c r="O51" s="64"/>
    </row>
    <row r="52" spans="4:15" ht="24.75" customHeight="1">
      <c r="D52" s="133" t="s">
        <v>55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3" spans="4:15" ht="24.75" customHeight="1">
      <c r="D53" s="54" t="s">
        <v>71</v>
      </c>
      <c r="E53" s="55" t="s">
        <v>72</v>
      </c>
      <c r="F53" s="56" t="s">
        <v>73</v>
      </c>
      <c r="G53" s="55">
        <v>34</v>
      </c>
      <c r="H53" s="55"/>
      <c r="I53" s="57"/>
      <c r="J53" s="55"/>
      <c r="K53" s="55"/>
      <c r="L53" s="55"/>
      <c r="M53" s="55"/>
      <c r="N53" s="57">
        <f aca="true" t="shared" si="1" ref="N53:N95">SUM(I53,K53,M53)</f>
        <v>0</v>
      </c>
      <c r="O53" s="55"/>
    </row>
    <row r="54" spans="4:15" ht="24.75" customHeight="1">
      <c r="D54" s="54" t="s">
        <v>71</v>
      </c>
      <c r="E54" s="55" t="s">
        <v>74</v>
      </c>
      <c r="F54" s="56" t="s">
        <v>73</v>
      </c>
      <c r="G54" s="55">
        <v>50</v>
      </c>
      <c r="H54" s="55"/>
      <c r="I54" s="57"/>
      <c r="J54" s="55"/>
      <c r="K54" s="55"/>
      <c r="L54" s="55"/>
      <c r="M54" s="55"/>
      <c r="N54" s="57">
        <f t="shared" si="1"/>
        <v>0</v>
      </c>
      <c r="O54" s="55"/>
    </row>
    <row r="55" spans="4:15" ht="24.75" customHeight="1">
      <c r="D55" s="54" t="s">
        <v>148</v>
      </c>
      <c r="E55" s="55" t="s">
        <v>149</v>
      </c>
      <c r="F55" s="56" t="s">
        <v>76</v>
      </c>
      <c r="G55" s="55">
        <v>1</v>
      </c>
      <c r="H55" s="57"/>
      <c r="I55" s="57"/>
      <c r="J55" s="57"/>
      <c r="K55" s="57"/>
      <c r="L55" s="57"/>
      <c r="M55" s="57">
        <f>TRUNC(G55*L55)</f>
        <v>0</v>
      </c>
      <c r="N55" s="57">
        <f t="shared" si="1"/>
        <v>0</v>
      </c>
      <c r="O55" s="66"/>
    </row>
    <row r="56" spans="4:15" ht="24.75" customHeight="1">
      <c r="D56" s="54" t="s">
        <v>75</v>
      </c>
      <c r="E56" s="55"/>
      <c r="F56" s="56" t="s">
        <v>76</v>
      </c>
      <c r="G56" s="55">
        <v>1</v>
      </c>
      <c r="H56" s="57"/>
      <c r="I56" s="57"/>
      <c r="J56" s="57"/>
      <c r="K56" s="57"/>
      <c r="L56" s="57"/>
      <c r="M56" s="57"/>
      <c r="N56" s="57">
        <f t="shared" si="1"/>
        <v>0</v>
      </c>
      <c r="O56" s="57"/>
    </row>
    <row r="57" spans="4:15" ht="24.75" customHeight="1">
      <c r="D57" s="54" t="s">
        <v>77</v>
      </c>
      <c r="E57" s="55" t="s">
        <v>150</v>
      </c>
      <c r="F57" s="56" t="s">
        <v>76</v>
      </c>
      <c r="G57" s="54">
        <v>1</v>
      </c>
      <c r="H57" s="58"/>
      <c r="I57" s="57"/>
      <c r="J57" s="58"/>
      <c r="K57" s="58"/>
      <c r="L57" s="58"/>
      <c r="M57" s="58"/>
      <c r="N57" s="57">
        <f t="shared" si="1"/>
        <v>0</v>
      </c>
      <c r="O57" s="58"/>
    </row>
    <row r="58" spans="4:15" ht="24.75" customHeight="1">
      <c r="D58" s="54" t="s">
        <v>79</v>
      </c>
      <c r="E58" s="55" t="s">
        <v>80</v>
      </c>
      <c r="F58" s="56" t="s">
        <v>76</v>
      </c>
      <c r="G58" s="54">
        <v>1</v>
      </c>
      <c r="H58" s="58"/>
      <c r="I58" s="57"/>
      <c r="J58" s="58"/>
      <c r="K58" s="58"/>
      <c r="L58" s="58"/>
      <c r="M58" s="58"/>
      <c r="N58" s="57">
        <f t="shared" si="1"/>
        <v>0</v>
      </c>
      <c r="O58" s="58"/>
    </row>
    <row r="59" spans="4:15" ht="24.75" customHeight="1">
      <c r="D59" s="55" t="s">
        <v>81</v>
      </c>
      <c r="E59" s="55" t="s">
        <v>82</v>
      </c>
      <c r="F59" s="59" t="s">
        <v>83</v>
      </c>
      <c r="G59" s="54">
        <v>6</v>
      </c>
      <c r="H59" s="58"/>
      <c r="I59" s="57"/>
      <c r="J59" s="58"/>
      <c r="K59" s="58"/>
      <c r="L59" s="58"/>
      <c r="M59" s="58"/>
      <c r="N59" s="57">
        <f t="shared" si="1"/>
        <v>0</v>
      </c>
      <c r="O59" s="58"/>
    </row>
    <row r="60" spans="4:15" ht="24.75" customHeight="1">
      <c r="D60" s="55" t="s">
        <v>84</v>
      </c>
      <c r="E60" s="55" t="s">
        <v>82</v>
      </c>
      <c r="F60" s="59" t="s">
        <v>85</v>
      </c>
      <c r="G60" s="54">
        <v>2</v>
      </c>
      <c r="H60" s="54"/>
      <c r="I60" s="57"/>
      <c r="J60" s="54"/>
      <c r="K60" s="54"/>
      <c r="L60" s="54"/>
      <c r="M60" s="54"/>
      <c r="N60" s="57">
        <f t="shared" si="1"/>
        <v>0</v>
      </c>
      <c r="O60" s="54"/>
    </row>
    <row r="61" spans="4:15" ht="24.75" customHeight="1">
      <c r="D61" s="54" t="s">
        <v>86</v>
      </c>
      <c r="E61" s="54" t="s">
        <v>87</v>
      </c>
      <c r="F61" s="59" t="s">
        <v>88</v>
      </c>
      <c r="G61" s="54">
        <v>450</v>
      </c>
      <c r="H61" s="55"/>
      <c r="I61" s="57"/>
      <c r="J61" s="55"/>
      <c r="K61" s="55"/>
      <c r="L61" s="55"/>
      <c r="M61" s="55"/>
      <c r="N61" s="57">
        <f t="shared" si="1"/>
        <v>0</v>
      </c>
      <c r="O61" s="55"/>
    </row>
    <row r="62" spans="4:15" ht="24.75" customHeight="1">
      <c r="D62" s="54" t="s">
        <v>89</v>
      </c>
      <c r="E62" s="54" t="s">
        <v>87</v>
      </c>
      <c r="F62" s="59" t="s">
        <v>85</v>
      </c>
      <c r="G62" s="54">
        <v>400</v>
      </c>
      <c r="H62" s="54"/>
      <c r="I62" s="57"/>
      <c r="J62" s="54"/>
      <c r="K62" s="54"/>
      <c r="L62" s="54"/>
      <c r="M62" s="54"/>
      <c r="N62" s="57">
        <f t="shared" si="1"/>
        <v>0</v>
      </c>
      <c r="O62" s="54"/>
    </row>
    <row r="63" spans="4:15" ht="24.75" customHeight="1">
      <c r="D63" s="54" t="s">
        <v>86</v>
      </c>
      <c r="E63" s="54" t="s">
        <v>90</v>
      </c>
      <c r="F63" s="59" t="s">
        <v>88</v>
      </c>
      <c r="G63" s="54">
        <v>120</v>
      </c>
      <c r="H63" s="58"/>
      <c r="I63" s="57"/>
      <c r="J63" s="58"/>
      <c r="K63" s="58"/>
      <c r="L63" s="58"/>
      <c r="M63" s="58"/>
      <c r="N63" s="57">
        <f t="shared" si="1"/>
        <v>0</v>
      </c>
      <c r="O63" s="58"/>
    </row>
    <row r="64" spans="4:15" ht="24.75" customHeight="1">
      <c r="D64" s="54" t="s">
        <v>89</v>
      </c>
      <c r="E64" s="54" t="s">
        <v>90</v>
      </c>
      <c r="F64" s="59" t="s">
        <v>85</v>
      </c>
      <c r="G64" s="54">
        <v>40</v>
      </c>
      <c r="H64" s="54"/>
      <c r="I64" s="57"/>
      <c r="J64" s="54"/>
      <c r="K64" s="54"/>
      <c r="L64" s="54"/>
      <c r="M64" s="54"/>
      <c r="N64" s="57">
        <f t="shared" si="1"/>
        <v>0</v>
      </c>
      <c r="O64" s="54"/>
    </row>
    <row r="65" spans="4:15" ht="24.75" customHeight="1">
      <c r="D65" s="54" t="s">
        <v>151</v>
      </c>
      <c r="E65" s="54" t="s">
        <v>152</v>
      </c>
      <c r="F65" s="59" t="s">
        <v>88</v>
      </c>
      <c r="G65" s="54">
        <v>10</v>
      </c>
      <c r="H65" s="54"/>
      <c r="I65" s="57"/>
      <c r="J65" s="54"/>
      <c r="K65" s="54"/>
      <c r="L65" s="54"/>
      <c r="M65" s="54"/>
      <c r="N65" s="57">
        <f t="shared" si="1"/>
        <v>0</v>
      </c>
      <c r="O65" s="54"/>
    </row>
    <row r="66" spans="4:15" ht="24.75" customHeight="1">
      <c r="D66" s="54" t="s">
        <v>151</v>
      </c>
      <c r="E66" s="54" t="s">
        <v>153</v>
      </c>
      <c r="F66" s="59" t="s">
        <v>88</v>
      </c>
      <c r="G66" s="54">
        <v>10</v>
      </c>
      <c r="H66" s="54"/>
      <c r="I66" s="57"/>
      <c r="J66" s="54"/>
      <c r="K66" s="54"/>
      <c r="L66" s="54"/>
      <c r="M66" s="54"/>
      <c r="N66" s="57">
        <f t="shared" si="1"/>
        <v>0</v>
      </c>
      <c r="O66" s="54"/>
    </row>
    <row r="67" spans="4:15" ht="24.75" customHeight="1">
      <c r="D67" s="54" t="s">
        <v>91</v>
      </c>
      <c r="E67" s="54" t="s">
        <v>92</v>
      </c>
      <c r="F67" s="56" t="s">
        <v>83</v>
      </c>
      <c r="G67" s="54">
        <v>1800</v>
      </c>
      <c r="H67" s="55"/>
      <c r="I67" s="57"/>
      <c r="J67" s="55"/>
      <c r="K67" s="55"/>
      <c r="L67" s="55"/>
      <c r="M67" s="55"/>
      <c r="N67" s="57">
        <f t="shared" si="1"/>
        <v>0</v>
      </c>
      <c r="O67" s="55"/>
    </row>
    <row r="68" spans="4:15" ht="24.75" customHeight="1">
      <c r="D68" s="55" t="s">
        <v>93</v>
      </c>
      <c r="E68" s="55" t="s">
        <v>94</v>
      </c>
      <c r="F68" s="60" t="s">
        <v>95</v>
      </c>
      <c r="G68" s="55">
        <v>148</v>
      </c>
      <c r="H68" s="55"/>
      <c r="I68" s="57"/>
      <c r="J68" s="55"/>
      <c r="K68" s="55"/>
      <c r="L68" s="55"/>
      <c r="M68" s="55"/>
      <c r="N68" s="57">
        <f t="shared" si="1"/>
        <v>0</v>
      </c>
      <c r="O68" s="55"/>
    </row>
    <row r="69" spans="4:15" ht="24.75" customHeight="1">
      <c r="D69" s="55" t="s">
        <v>96</v>
      </c>
      <c r="E69" s="55" t="s">
        <v>97</v>
      </c>
      <c r="F69" s="60" t="s">
        <v>95</v>
      </c>
      <c r="G69" s="55">
        <v>40</v>
      </c>
      <c r="H69" s="57"/>
      <c r="I69" s="57"/>
      <c r="J69" s="57"/>
      <c r="K69" s="57"/>
      <c r="L69" s="57"/>
      <c r="M69" s="57"/>
      <c r="N69" s="57">
        <f t="shared" si="1"/>
        <v>0</v>
      </c>
      <c r="O69" s="57"/>
    </row>
    <row r="70" spans="4:15" ht="24.75" customHeight="1">
      <c r="D70" s="54" t="s">
        <v>105</v>
      </c>
      <c r="E70" s="55" t="s">
        <v>99</v>
      </c>
      <c r="F70" s="56" t="s">
        <v>73</v>
      </c>
      <c r="G70" s="55">
        <v>2</v>
      </c>
      <c r="H70" s="57"/>
      <c r="I70" s="57"/>
      <c r="J70" s="57"/>
      <c r="K70" s="57"/>
      <c r="L70" s="57"/>
      <c r="M70" s="57"/>
      <c r="N70" s="57">
        <f t="shared" si="1"/>
        <v>0</v>
      </c>
      <c r="O70" s="57"/>
    </row>
    <row r="71" spans="4:15" ht="24.75" customHeight="1">
      <c r="D71" s="54" t="s">
        <v>100</v>
      </c>
      <c r="E71" s="54" t="s">
        <v>101</v>
      </c>
      <c r="F71" s="56" t="s">
        <v>88</v>
      </c>
      <c r="G71" s="55">
        <v>78</v>
      </c>
      <c r="H71" s="57"/>
      <c r="I71" s="57"/>
      <c r="J71" s="57"/>
      <c r="K71" s="57"/>
      <c r="L71" s="57"/>
      <c r="M71" s="57"/>
      <c r="N71" s="57">
        <f t="shared" si="1"/>
        <v>0</v>
      </c>
      <c r="O71" s="57"/>
    </row>
    <row r="72" spans="4:15" ht="24.75" customHeight="1">
      <c r="D72" s="54" t="s">
        <v>102</v>
      </c>
      <c r="E72" s="54" t="s">
        <v>103</v>
      </c>
      <c r="F72" s="56" t="s">
        <v>85</v>
      </c>
      <c r="G72" s="55">
        <v>3</v>
      </c>
      <c r="H72" s="57"/>
      <c r="I72" s="57"/>
      <c r="J72" s="57"/>
      <c r="K72" s="57"/>
      <c r="L72" s="57"/>
      <c r="M72" s="57"/>
      <c r="N72" s="57">
        <f t="shared" si="1"/>
        <v>0</v>
      </c>
      <c r="O72" s="57"/>
    </row>
    <row r="73" spans="4:15" ht="24.75" customHeight="1">
      <c r="D73" s="54" t="s">
        <v>102</v>
      </c>
      <c r="E73" s="54" t="s">
        <v>104</v>
      </c>
      <c r="F73" s="56" t="s">
        <v>85</v>
      </c>
      <c r="G73" s="55">
        <v>2</v>
      </c>
      <c r="H73" s="57"/>
      <c r="I73" s="57"/>
      <c r="J73" s="57"/>
      <c r="K73" s="57"/>
      <c r="L73" s="57"/>
      <c r="M73" s="57"/>
      <c r="N73" s="57">
        <f t="shared" si="1"/>
        <v>0</v>
      </c>
      <c r="O73" s="57"/>
    </row>
    <row r="74" spans="4:15" ht="24.75" customHeight="1">
      <c r="D74" s="54" t="s">
        <v>105</v>
      </c>
      <c r="E74" s="54" t="s">
        <v>106</v>
      </c>
      <c r="F74" s="56" t="s">
        <v>88</v>
      </c>
      <c r="G74" s="55">
        <v>92</v>
      </c>
      <c r="H74" s="57"/>
      <c r="I74" s="57"/>
      <c r="J74" s="57"/>
      <c r="K74" s="57"/>
      <c r="L74" s="57"/>
      <c r="M74" s="57"/>
      <c r="N74" s="57">
        <f t="shared" si="1"/>
        <v>0</v>
      </c>
      <c r="O74" s="57"/>
    </row>
    <row r="75" spans="4:15" ht="24.75" customHeight="1">
      <c r="D75" s="54" t="s">
        <v>107</v>
      </c>
      <c r="E75" s="54" t="s">
        <v>103</v>
      </c>
      <c r="F75" s="56" t="s">
        <v>85</v>
      </c>
      <c r="G75" s="55">
        <v>4</v>
      </c>
      <c r="H75" s="57"/>
      <c r="I75" s="57"/>
      <c r="J75" s="57"/>
      <c r="K75" s="57"/>
      <c r="L75" s="57"/>
      <c r="M75" s="57"/>
      <c r="N75" s="57">
        <f t="shared" si="1"/>
        <v>0</v>
      </c>
      <c r="O75" s="57"/>
    </row>
    <row r="76" spans="4:15" ht="24.75" customHeight="1">
      <c r="D76" s="54" t="s">
        <v>108</v>
      </c>
      <c r="E76" s="54" t="s">
        <v>103</v>
      </c>
      <c r="F76" s="56" t="s">
        <v>85</v>
      </c>
      <c r="G76" s="55">
        <v>2</v>
      </c>
      <c r="H76" s="57"/>
      <c r="I76" s="57"/>
      <c r="J76" s="57"/>
      <c r="K76" s="57"/>
      <c r="L76" s="57"/>
      <c r="M76" s="57"/>
      <c r="N76" s="57">
        <f t="shared" si="1"/>
        <v>0</v>
      </c>
      <c r="O76" s="57"/>
    </row>
    <row r="77" spans="4:15" ht="24.75" customHeight="1">
      <c r="D77" s="54" t="s">
        <v>105</v>
      </c>
      <c r="E77" s="55" t="s">
        <v>154</v>
      </c>
      <c r="F77" s="56" t="s">
        <v>73</v>
      </c>
      <c r="G77" s="55">
        <v>116</v>
      </c>
      <c r="H77" s="57"/>
      <c r="I77" s="57"/>
      <c r="J77" s="57"/>
      <c r="K77" s="57"/>
      <c r="L77" s="57"/>
      <c r="M77" s="57"/>
      <c r="N77" s="57">
        <f t="shared" si="1"/>
        <v>0</v>
      </c>
      <c r="O77" s="57"/>
    </row>
    <row r="78" spans="4:15" ht="24.75" customHeight="1">
      <c r="D78" s="54" t="s">
        <v>105</v>
      </c>
      <c r="E78" s="55" t="s">
        <v>155</v>
      </c>
      <c r="F78" s="56" t="s">
        <v>73</v>
      </c>
      <c r="G78" s="55">
        <v>32</v>
      </c>
      <c r="H78" s="57"/>
      <c r="I78" s="57"/>
      <c r="J78" s="57"/>
      <c r="K78" s="57"/>
      <c r="L78" s="57"/>
      <c r="M78" s="57"/>
      <c r="N78" s="57">
        <f t="shared" si="1"/>
        <v>0</v>
      </c>
      <c r="O78" s="57"/>
    </row>
    <row r="79" spans="4:15" ht="24.75" customHeight="1">
      <c r="D79" s="54" t="s">
        <v>105</v>
      </c>
      <c r="E79" s="55" t="s">
        <v>110</v>
      </c>
      <c r="F79" s="56" t="s">
        <v>73</v>
      </c>
      <c r="G79" s="55">
        <v>40</v>
      </c>
      <c r="H79" s="57"/>
      <c r="I79" s="57"/>
      <c r="J79" s="57"/>
      <c r="K79" s="57"/>
      <c r="L79" s="57"/>
      <c r="M79" s="57"/>
      <c r="N79" s="57">
        <f t="shared" si="1"/>
        <v>0</v>
      </c>
      <c r="O79" s="57"/>
    </row>
    <row r="80" spans="4:15" ht="24.75" customHeight="1">
      <c r="D80" s="54" t="s">
        <v>111</v>
      </c>
      <c r="E80" s="55" t="s">
        <v>112</v>
      </c>
      <c r="F80" s="59" t="s">
        <v>85</v>
      </c>
      <c r="G80" s="55">
        <v>1</v>
      </c>
      <c r="H80" s="57"/>
      <c r="I80" s="57"/>
      <c r="J80" s="57"/>
      <c r="K80" s="57"/>
      <c r="L80" s="57"/>
      <c r="M80" s="57"/>
      <c r="N80" s="57">
        <f t="shared" si="1"/>
        <v>0</v>
      </c>
      <c r="O80" s="57"/>
    </row>
    <row r="81" spans="4:15" ht="24.75" customHeight="1">
      <c r="D81" s="54" t="s">
        <v>111</v>
      </c>
      <c r="E81" s="55" t="s">
        <v>113</v>
      </c>
      <c r="F81" s="59" t="s">
        <v>85</v>
      </c>
      <c r="G81" s="55">
        <v>6</v>
      </c>
      <c r="H81" s="57"/>
      <c r="I81" s="57"/>
      <c r="J81" s="57"/>
      <c r="K81" s="57"/>
      <c r="L81" s="57"/>
      <c r="M81" s="57"/>
      <c r="N81" s="57">
        <f t="shared" si="1"/>
        <v>0</v>
      </c>
      <c r="O81" s="57"/>
    </row>
    <row r="82" spans="4:15" ht="24.75" customHeight="1">
      <c r="D82" s="54" t="s">
        <v>114</v>
      </c>
      <c r="E82" s="55" t="s">
        <v>115</v>
      </c>
      <c r="F82" s="59" t="s">
        <v>85</v>
      </c>
      <c r="G82" s="55">
        <v>10</v>
      </c>
      <c r="H82" s="57"/>
      <c r="I82" s="57"/>
      <c r="J82" s="57"/>
      <c r="K82" s="57"/>
      <c r="L82" s="57"/>
      <c r="M82" s="57"/>
      <c r="N82" s="57">
        <f t="shared" si="1"/>
        <v>0</v>
      </c>
      <c r="O82" s="57"/>
    </row>
    <row r="83" spans="4:15" ht="24.75" customHeight="1">
      <c r="D83" s="54" t="s">
        <v>114</v>
      </c>
      <c r="E83" s="55" t="s">
        <v>116</v>
      </c>
      <c r="F83" s="59" t="s">
        <v>85</v>
      </c>
      <c r="G83" s="55">
        <v>115</v>
      </c>
      <c r="H83" s="57"/>
      <c r="I83" s="57"/>
      <c r="J83" s="57"/>
      <c r="K83" s="57"/>
      <c r="L83" s="57"/>
      <c r="M83" s="57"/>
      <c r="N83" s="57">
        <f t="shared" si="1"/>
        <v>0</v>
      </c>
      <c r="O83" s="57"/>
    </row>
    <row r="84" spans="4:15" ht="24.75" customHeight="1">
      <c r="D84" s="54" t="s">
        <v>117</v>
      </c>
      <c r="E84" s="55" t="s">
        <v>118</v>
      </c>
      <c r="F84" s="59" t="s">
        <v>85</v>
      </c>
      <c r="G84" s="55">
        <v>5</v>
      </c>
      <c r="H84" s="57"/>
      <c r="I84" s="57"/>
      <c r="J84" s="57"/>
      <c r="K84" s="57"/>
      <c r="L84" s="57"/>
      <c r="M84" s="57"/>
      <c r="N84" s="57">
        <f t="shared" si="1"/>
        <v>0</v>
      </c>
      <c r="O84" s="57"/>
    </row>
    <row r="85" spans="4:15" ht="24.75" customHeight="1">
      <c r="D85" s="54" t="s">
        <v>119</v>
      </c>
      <c r="E85" s="55" t="s">
        <v>120</v>
      </c>
      <c r="F85" s="59" t="s">
        <v>121</v>
      </c>
      <c r="G85" s="55">
        <v>2</v>
      </c>
      <c r="H85" s="57"/>
      <c r="I85" s="57"/>
      <c r="J85" s="57"/>
      <c r="K85" s="57"/>
      <c r="L85" s="57"/>
      <c r="M85" s="57"/>
      <c r="N85" s="57">
        <f t="shared" si="1"/>
        <v>0</v>
      </c>
      <c r="O85" s="57"/>
    </row>
    <row r="86" spans="4:15" ht="24.75" customHeight="1">
      <c r="D86" s="54" t="s">
        <v>119</v>
      </c>
      <c r="E86" s="55" t="s">
        <v>122</v>
      </c>
      <c r="F86" s="59" t="s">
        <v>121</v>
      </c>
      <c r="G86" s="55">
        <v>4</v>
      </c>
      <c r="H86" s="57"/>
      <c r="I86" s="57"/>
      <c r="J86" s="57"/>
      <c r="K86" s="57"/>
      <c r="L86" s="57"/>
      <c r="M86" s="57"/>
      <c r="N86" s="57">
        <f t="shared" si="1"/>
        <v>0</v>
      </c>
      <c r="O86" s="57"/>
    </row>
    <row r="87" spans="4:15" ht="24.75" customHeight="1">
      <c r="D87" s="54" t="s">
        <v>125</v>
      </c>
      <c r="E87" s="55" t="s">
        <v>126</v>
      </c>
      <c r="F87" s="59" t="s">
        <v>121</v>
      </c>
      <c r="G87" s="55">
        <v>6</v>
      </c>
      <c r="H87" s="57"/>
      <c r="I87" s="57"/>
      <c r="J87" s="57"/>
      <c r="K87" s="57"/>
      <c r="L87" s="57"/>
      <c r="M87" s="57"/>
      <c r="N87" s="57">
        <f t="shared" si="1"/>
        <v>0</v>
      </c>
      <c r="O87" s="57"/>
    </row>
    <row r="88" spans="4:15" ht="24.75" customHeight="1">
      <c r="D88" s="54" t="s">
        <v>123</v>
      </c>
      <c r="E88" s="55" t="s">
        <v>124</v>
      </c>
      <c r="F88" s="59" t="s">
        <v>121</v>
      </c>
      <c r="G88" s="55">
        <v>1</v>
      </c>
      <c r="H88" s="57"/>
      <c r="I88" s="57"/>
      <c r="J88" s="57"/>
      <c r="K88" s="57"/>
      <c r="L88" s="57"/>
      <c r="M88" s="57"/>
      <c r="N88" s="57">
        <f t="shared" si="1"/>
        <v>0</v>
      </c>
      <c r="O88" s="57"/>
    </row>
    <row r="89" spans="4:15" ht="24.75" customHeight="1">
      <c r="D89" s="54" t="s">
        <v>127</v>
      </c>
      <c r="E89" s="55" t="s">
        <v>128</v>
      </c>
      <c r="F89" s="59" t="s">
        <v>121</v>
      </c>
      <c r="G89" s="55">
        <v>2</v>
      </c>
      <c r="H89" s="57"/>
      <c r="I89" s="57"/>
      <c r="J89" s="57"/>
      <c r="K89" s="57"/>
      <c r="L89" s="57"/>
      <c r="M89" s="57"/>
      <c r="N89" s="57">
        <f t="shared" si="1"/>
        <v>0</v>
      </c>
      <c r="O89" s="57"/>
    </row>
    <row r="90" spans="4:15" ht="24.75" customHeight="1">
      <c r="D90" s="55" t="s">
        <v>129</v>
      </c>
      <c r="E90" s="55" t="s">
        <v>130</v>
      </c>
      <c r="F90" s="59" t="s">
        <v>85</v>
      </c>
      <c r="G90" s="55">
        <v>2</v>
      </c>
      <c r="H90" s="55"/>
      <c r="I90" s="55"/>
      <c r="J90" s="55"/>
      <c r="K90" s="55"/>
      <c r="L90" s="55"/>
      <c r="M90" s="55"/>
      <c r="N90" s="57">
        <f t="shared" si="1"/>
        <v>0</v>
      </c>
      <c r="O90" s="55"/>
    </row>
    <row r="91" spans="4:15" ht="24.75" customHeight="1">
      <c r="D91" s="55" t="s">
        <v>134</v>
      </c>
      <c r="E91" s="55" t="s">
        <v>135</v>
      </c>
      <c r="F91" s="59" t="s">
        <v>133</v>
      </c>
      <c r="G91" s="55">
        <v>1</v>
      </c>
      <c r="H91" s="55"/>
      <c r="I91" s="57"/>
      <c r="J91" s="57"/>
      <c r="K91" s="57"/>
      <c r="L91" s="57"/>
      <c r="M91" s="57"/>
      <c r="N91" s="57">
        <f t="shared" si="1"/>
        <v>0</v>
      </c>
      <c r="O91" s="57"/>
    </row>
    <row r="92" spans="4:15" ht="24.75" customHeight="1">
      <c r="D92" s="57" t="s">
        <v>136</v>
      </c>
      <c r="E92" s="57" t="s">
        <v>137</v>
      </c>
      <c r="F92" s="51" t="s">
        <v>54</v>
      </c>
      <c r="G92" s="57">
        <v>1</v>
      </c>
      <c r="H92" s="57"/>
      <c r="I92" s="57"/>
      <c r="J92" s="57"/>
      <c r="K92" s="57"/>
      <c r="L92" s="57"/>
      <c r="M92" s="57">
        <f>TRUNC(G92*L92)</f>
        <v>0</v>
      </c>
      <c r="N92" s="57">
        <f t="shared" si="1"/>
        <v>0</v>
      </c>
      <c r="O92" s="57"/>
    </row>
    <row r="93" spans="4:15" ht="24.75" customHeight="1">
      <c r="D93" s="57" t="s">
        <v>138</v>
      </c>
      <c r="E93" s="57" t="s">
        <v>139</v>
      </c>
      <c r="F93" s="51" t="s">
        <v>54</v>
      </c>
      <c r="G93" s="57">
        <v>1</v>
      </c>
      <c r="H93" s="57"/>
      <c r="I93" s="57"/>
      <c r="J93" s="57"/>
      <c r="K93" s="57"/>
      <c r="L93" s="57"/>
      <c r="M93" s="57">
        <f>TRUNC(G93*L93)</f>
        <v>0</v>
      </c>
      <c r="N93" s="57">
        <f t="shared" si="1"/>
        <v>0</v>
      </c>
      <c r="O93" s="57"/>
    </row>
    <row r="94" spans="4:15" ht="24.75" customHeight="1">
      <c r="D94" s="57" t="s">
        <v>140</v>
      </c>
      <c r="E94" s="57" t="s">
        <v>141</v>
      </c>
      <c r="F94" s="51" t="s">
        <v>142</v>
      </c>
      <c r="G94" s="57">
        <v>12</v>
      </c>
      <c r="H94" s="57"/>
      <c r="I94" s="57"/>
      <c r="J94" s="57"/>
      <c r="K94" s="57"/>
      <c r="L94" s="57"/>
      <c r="M94" s="57">
        <f>TRUNC(G94*L94)</f>
        <v>0</v>
      </c>
      <c r="N94" s="57">
        <f t="shared" si="1"/>
        <v>0</v>
      </c>
      <c r="O94" s="57"/>
    </row>
    <row r="95" spans="4:15" ht="24.75" customHeight="1">
      <c r="D95" s="57" t="s">
        <v>143</v>
      </c>
      <c r="E95" s="57" t="s">
        <v>141</v>
      </c>
      <c r="F95" s="51" t="s">
        <v>142</v>
      </c>
      <c r="G95" s="57">
        <v>28</v>
      </c>
      <c r="H95" s="57"/>
      <c r="I95" s="57"/>
      <c r="J95" s="57"/>
      <c r="K95" s="57"/>
      <c r="L95" s="57"/>
      <c r="M95" s="57">
        <f>TRUNC(G95*L95)</f>
        <v>0</v>
      </c>
      <c r="N95" s="57">
        <f t="shared" si="1"/>
        <v>0</v>
      </c>
      <c r="O95" s="57"/>
    </row>
    <row r="96" spans="4:15" ht="24.75" customHeight="1">
      <c r="D96" s="57" t="s">
        <v>143</v>
      </c>
      <c r="E96" s="57" t="s">
        <v>144</v>
      </c>
      <c r="F96" s="51" t="s">
        <v>142</v>
      </c>
      <c r="G96" s="57">
        <v>0</v>
      </c>
      <c r="H96" s="57"/>
      <c r="I96" s="57"/>
      <c r="J96" s="57"/>
      <c r="K96" s="57"/>
      <c r="L96" s="57"/>
      <c r="M96" s="57"/>
      <c r="N96" s="57"/>
      <c r="O96" s="57"/>
    </row>
    <row r="97" spans="4:15" ht="24.75" customHeight="1">
      <c r="D97" s="57" t="s">
        <v>145</v>
      </c>
      <c r="E97" s="57" t="s">
        <v>156</v>
      </c>
      <c r="F97" s="51" t="s">
        <v>54</v>
      </c>
      <c r="G97" s="57">
        <v>1</v>
      </c>
      <c r="H97" s="57"/>
      <c r="I97" s="57"/>
      <c r="J97" s="57"/>
      <c r="K97" s="57"/>
      <c r="L97" s="57"/>
      <c r="M97" s="57">
        <f>TRUNC(G97*L97)</f>
        <v>0</v>
      </c>
      <c r="N97" s="57">
        <f>SUM(I97,K97,M97)</f>
        <v>0</v>
      </c>
      <c r="O97" s="57"/>
    </row>
    <row r="98" spans="4:15" ht="24.75" customHeight="1">
      <c r="D98" s="57"/>
      <c r="E98" s="57"/>
      <c r="F98" s="51"/>
      <c r="G98" s="57"/>
      <c r="H98" s="57"/>
      <c r="I98" s="57"/>
      <c r="J98" s="57"/>
      <c r="K98" s="57"/>
      <c r="L98" s="57"/>
      <c r="M98" s="57"/>
      <c r="N98" s="57"/>
      <c r="O98" s="57"/>
    </row>
    <row r="99" spans="4:15" ht="24.75" customHeight="1">
      <c r="D99" s="62" t="s">
        <v>147</v>
      </c>
      <c r="E99" s="62"/>
      <c r="F99" s="63"/>
      <c r="G99" s="64"/>
      <c r="H99" s="64"/>
      <c r="I99" s="65">
        <f>TRUNC(SUM(I52:I97))</f>
        <v>0</v>
      </c>
      <c r="J99" s="65"/>
      <c r="K99" s="65">
        <f>TRUNC(SUM(K52:K97))</f>
        <v>0</v>
      </c>
      <c r="L99" s="65"/>
      <c r="M99" s="65">
        <f>TRUNC(SUM(M52:M97))</f>
        <v>0</v>
      </c>
      <c r="N99" s="65">
        <f>TRUNC(SUM(N52:N97))</f>
        <v>0</v>
      </c>
      <c r="O99" s="64"/>
    </row>
  </sheetData>
  <sheetProtection/>
  <mergeCells count="15">
    <mergeCell ref="L2:M2"/>
    <mergeCell ref="N2:N3"/>
    <mergeCell ref="O2:O3"/>
    <mergeCell ref="D4:O4"/>
    <mergeCell ref="D52:O52"/>
    <mergeCell ref="D1:M1"/>
    <mergeCell ref="G2:G3"/>
    <mergeCell ref="H2:I2"/>
    <mergeCell ref="J2:K2"/>
    <mergeCell ref="A2:A3"/>
    <mergeCell ref="B2:B3"/>
    <mergeCell ref="C2:C3"/>
    <mergeCell ref="D2:D3"/>
    <mergeCell ref="E2:E3"/>
    <mergeCell ref="F2:F3"/>
  </mergeCells>
  <printOptions/>
  <pageMargins left="0.7480314960629921" right="0.35433070866141736" top="0.5905511811023623" bottom="0.5905511811023623" header="0.4330708661417323" footer="0.4724409448818898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2024-01-09T02:49:16Z</cp:lastPrinted>
  <dcterms:created xsi:type="dcterms:W3CDTF">2024-01-09T02:15:58Z</dcterms:created>
  <dcterms:modified xsi:type="dcterms:W3CDTF">2024-01-09T02:55:42Z</dcterms:modified>
  <cp:category/>
  <cp:version/>
  <cp:contentType/>
  <cp:contentStatus/>
</cp:coreProperties>
</file>