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7860" activeTab="0"/>
  </bookViews>
  <sheets>
    <sheet name="공사원가" sheetId="1" r:id="rId1"/>
    <sheet name="내역 (1)" sheetId="2" r:id="rId2"/>
    <sheet name="내역(2)" sheetId="3" r:id="rId3"/>
  </sheets>
  <definedNames>
    <definedName name="_xlnm.Print_Area" localSheetId="2">'내역(2)'!$A$1:$M$78</definedName>
  </definedNames>
  <calcPr fullCalcOnLoad="1"/>
</workbook>
</file>

<file path=xl/sharedStrings.xml><?xml version="1.0" encoding="utf-8"?>
<sst xmlns="http://schemas.openxmlformats.org/spreadsheetml/2006/main" count="281" uniqueCount="140">
  <si>
    <t>단위</t>
  </si>
  <si>
    <t>수량</t>
  </si>
  <si>
    <t>단가</t>
  </si>
  <si>
    <t>금액</t>
  </si>
  <si>
    <t>EA</t>
  </si>
  <si>
    <t>식</t>
  </si>
  <si>
    <t>VAT별도</t>
  </si>
  <si>
    <t>비  고</t>
  </si>
  <si>
    <t>품      명</t>
  </si>
  <si>
    <t>규      격</t>
  </si>
  <si>
    <t>재 료 비</t>
  </si>
  <si>
    <t>노 무 비</t>
  </si>
  <si>
    <t>경    비</t>
  </si>
  <si>
    <t>합    계</t>
  </si>
  <si>
    <t xml:space="preserve"> 공구손료</t>
  </si>
  <si>
    <t>구            분</t>
  </si>
  <si>
    <t>금   액</t>
  </si>
  <si>
    <t>구  성  비</t>
  </si>
  <si>
    <t>비     고</t>
  </si>
  <si>
    <t>재  료  비</t>
  </si>
  <si>
    <t>직 접 재 료 비</t>
  </si>
  <si>
    <t xml:space="preserve"> </t>
  </si>
  <si>
    <t>간 접 재 료 비</t>
  </si>
  <si>
    <t>작업실부산물()</t>
  </si>
  <si>
    <t>순</t>
  </si>
  <si>
    <t>소          계</t>
  </si>
  <si>
    <t>노  무  비</t>
  </si>
  <si>
    <t>직 접 노 무 비</t>
  </si>
  <si>
    <t>간 접 노 무 비</t>
  </si>
  <si>
    <t>*</t>
  </si>
  <si>
    <t xml:space="preserve"> 직접노무비</t>
  </si>
  <si>
    <t>공</t>
  </si>
  <si>
    <t>기  타  경  비</t>
  </si>
  <si>
    <t>기  계  경  비</t>
  </si>
  <si>
    <t>사</t>
  </si>
  <si>
    <t>산 재 보 험 료</t>
  </si>
  <si>
    <t xml:space="preserve"> 노무비</t>
  </si>
  <si>
    <t>고 용 보 험 료</t>
  </si>
  <si>
    <t>비</t>
  </si>
  <si>
    <t>건 강 보 험 료</t>
  </si>
  <si>
    <t>연 금 보 험 료</t>
  </si>
  <si>
    <t>노인장기요양보험</t>
  </si>
  <si>
    <t>일  반   관  리  비</t>
  </si>
  <si>
    <t>이       윤     (%)</t>
  </si>
  <si>
    <t xml:space="preserve"> 노무비+경비+일반관리비</t>
  </si>
  <si>
    <t>공   급     가   액</t>
  </si>
  <si>
    <t xml:space="preserve"> 순공사비+일반관리비+이윤</t>
  </si>
  <si>
    <t xml:space="preserve"> 총원가*10%</t>
  </si>
  <si>
    <t>총    공   사   비</t>
  </si>
  <si>
    <t xml:space="preserve"> 순공사비*5%</t>
  </si>
  <si>
    <t xml:space="preserve"> 건강보험료</t>
  </si>
  <si>
    <t xml:space="preserve"> 공사명: 신라대학교 테니스장 조명탑설치 공사</t>
  </si>
  <si>
    <t>EA</t>
  </si>
  <si>
    <t>에이밍비</t>
  </si>
  <si>
    <t>일식</t>
  </si>
  <si>
    <t>PLS조명</t>
  </si>
  <si>
    <t>조명탑</t>
  </si>
  <si>
    <t>1000W,7500K</t>
  </si>
  <si>
    <t>전선관</t>
  </si>
  <si>
    <t>M</t>
  </si>
  <si>
    <t>600V 전선</t>
  </si>
  <si>
    <t>FGV 10SQ</t>
  </si>
  <si>
    <t>600V전력케이블</t>
  </si>
  <si>
    <t>압착터미날(W/C)</t>
  </si>
  <si>
    <t>10SQ</t>
  </si>
  <si>
    <t>16SQ</t>
  </si>
  <si>
    <t>전선관부속재</t>
  </si>
  <si>
    <t>전선관의 15%</t>
  </si>
  <si>
    <t>잡자재비</t>
  </si>
  <si>
    <t>인건비</t>
  </si>
  <si>
    <t>내선전공</t>
  </si>
  <si>
    <t>인</t>
  </si>
  <si>
    <t>저압케이블공</t>
  </si>
  <si>
    <t>배전전공</t>
  </si>
  <si>
    <t>[     계     ]</t>
  </si>
  <si>
    <t>재료비의 3%이상</t>
  </si>
  <si>
    <t>[     소          계     ]</t>
  </si>
  <si>
    <t>일대</t>
  </si>
  <si>
    <t>대</t>
  </si>
  <si>
    <t>지게차</t>
  </si>
  <si>
    <t>경      비</t>
  </si>
  <si>
    <t xml:space="preserve"> 계</t>
  </si>
  <si>
    <t xml:space="preserve">  계</t>
  </si>
  <si>
    <t>크레인비(50T)</t>
  </si>
  <si>
    <t>크레인비(100T)</t>
  </si>
  <si>
    <t>조명탑 공사 내역</t>
  </si>
  <si>
    <t>일식</t>
  </si>
  <si>
    <t>식</t>
  </si>
  <si>
    <t>[ 합                계 ]</t>
  </si>
  <si>
    <t>VAT별도</t>
  </si>
  <si>
    <t>인건비의 3%</t>
  </si>
  <si>
    <t>터파기</t>
  </si>
  <si>
    <t>15M 안전보호망 조명타워</t>
  </si>
  <si>
    <t>재료비의 5%이상</t>
  </si>
  <si>
    <t>[     계       ]</t>
  </si>
  <si>
    <t>통신케이블</t>
  </si>
  <si>
    <t>FCV 10SQ/4C</t>
  </si>
  <si>
    <t>프로그램 및 시운전</t>
  </si>
  <si>
    <t>앙카볼트</t>
  </si>
  <si>
    <t>조립설치비</t>
  </si>
  <si>
    <t>M25 X 1500L X 12EA</t>
  </si>
  <si>
    <t>메인 판넬</t>
  </si>
  <si>
    <t>서브 판넬</t>
  </si>
  <si>
    <t>자립형</t>
  </si>
  <si>
    <t>폴고정형</t>
  </si>
  <si>
    <t>7등용( 사다리식 )</t>
  </si>
  <si>
    <t>8등용( 사다리식 )</t>
  </si>
  <si>
    <t>ELP 80C</t>
  </si>
  <si>
    <t>ELP 50C</t>
  </si>
  <si>
    <t>FCV 2.5SQ/3C</t>
  </si>
  <si>
    <t>FCV 16SQ/4C</t>
  </si>
  <si>
    <t>FCVVS 2.5SQ/12C</t>
  </si>
  <si>
    <t>300x250</t>
  </si>
  <si>
    <t>FGV 6SQ/1C</t>
  </si>
  <si>
    <t>FGV 35SQ/1C</t>
  </si>
  <si>
    <t>공구손료</t>
  </si>
  <si>
    <t>포크레인</t>
  </si>
  <si>
    <t>보통인부</t>
  </si>
  <si>
    <t>되메우기</t>
  </si>
  <si>
    <t>경고테이프</t>
  </si>
  <si>
    <t>19x2400</t>
  </si>
  <si>
    <t>접지봉</t>
  </si>
  <si>
    <t>접지봉콘넥터</t>
  </si>
  <si>
    <t>19mm U볼트형</t>
  </si>
  <si>
    <t>1. 조명탑 공사</t>
  </si>
  <si>
    <r>
      <t>2.</t>
    </r>
    <r>
      <rPr>
        <sz val="10"/>
        <color indexed="8"/>
        <rFont val="맑은 고딕"/>
        <family val="3"/>
      </rPr>
      <t xml:space="preserve"> </t>
    </r>
    <r>
      <rPr>
        <sz val="10"/>
        <color indexed="8"/>
        <rFont val="맑은 고딕"/>
        <family val="3"/>
      </rPr>
      <t>조명탑 전기공사</t>
    </r>
  </si>
  <si>
    <r>
      <t>3.</t>
    </r>
    <r>
      <rPr>
        <sz val="10"/>
        <color indexed="8"/>
        <rFont val="맑은 고딕"/>
        <family val="3"/>
      </rPr>
      <t xml:space="preserve"> </t>
    </r>
    <r>
      <rPr>
        <sz val="10"/>
        <color indexed="8"/>
        <rFont val="맑은 고딕"/>
        <family val="3"/>
      </rPr>
      <t>장비비</t>
    </r>
  </si>
  <si>
    <t>2. 조명탑 전기공사</t>
  </si>
  <si>
    <t>3. 장비비</t>
  </si>
  <si>
    <t>신라대학교 테니스장 조명탑 설치 공사</t>
  </si>
  <si>
    <t>-</t>
  </si>
  <si>
    <t>지급자재</t>
  </si>
  <si>
    <t xml:space="preserve"> 재료비+노무비</t>
  </si>
  <si>
    <t>원 가 계 산 서(공내역)</t>
  </si>
  <si>
    <t>부  가   가  치  세</t>
  </si>
  <si>
    <t>도  급   공  사  비</t>
  </si>
  <si>
    <t xml:space="preserve"> 구조검토 및 설계비</t>
  </si>
  <si>
    <t>조명타워 구조검토 및 설계비</t>
  </si>
  <si>
    <t>구조검토 및 설계</t>
  </si>
  <si>
    <t>x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</si>
</sst>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-* #,##0.0_-;\-* #,##0.0_-;_-* &quot;-&quot;_-;_-@_-"/>
    <numFmt numFmtId="179" formatCode="0.0%"/>
    <numFmt numFmtId="180" formatCode="#,##0_);[Red]\(#,##0\)"/>
    <numFmt numFmtId="181" formatCode="0.000%"/>
    <numFmt numFmtId="182" formatCode="_-* #,##0.0_-;\-* #,##0.0_-;_-* &quot;-&quot;?_-;_-@_-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sz val="13"/>
      <color indexed="8"/>
      <name val="맑은 고딕"/>
      <family val="3"/>
    </font>
    <font>
      <sz val="11"/>
      <name val="굴림체"/>
      <family val="3"/>
    </font>
    <font>
      <b/>
      <sz val="18"/>
      <name val="굴림체"/>
      <family val="3"/>
    </font>
    <font>
      <sz val="8"/>
      <color indexed="8"/>
      <name val="맑은 고딕"/>
      <family val="3"/>
    </font>
    <font>
      <sz val="12"/>
      <name val="바탕체"/>
      <family val="1"/>
    </font>
    <font>
      <sz val="10"/>
      <name val="굴림체"/>
      <family val="3"/>
    </font>
    <font>
      <sz val="16"/>
      <name val="굴림체"/>
      <family val="3"/>
    </font>
    <font>
      <b/>
      <sz val="10"/>
      <name val="굴림체"/>
      <family val="3"/>
    </font>
    <font>
      <sz val="10"/>
      <color indexed="8"/>
      <name val="MS Sans Serif"/>
      <family val="2"/>
    </font>
    <font>
      <sz val="8"/>
      <name val="바탕"/>
      <family val="1"/>
    </font>
    <font>
      <sz val="10"/>
      <name val="Arial"/>
      <family val="2"/>
    </font>
    <font>
      <sz val="12"/>
      <name val="굴림체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/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</cellStyleXfs>
  <cellXfs count="16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3" fillId="0" borderId="10" xfId="48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41" fontId="3" fillId="33" borderId="10" xfId="48" applyFont="1" applyFill="1" applyBorder="1" applyAlignment="1">
      <alignment horizontal="right" vertical="center"/>
    </xf>
    <xf numFmtId="0" fontId="1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41" fontId="9" fillId="0" borderId="11" xfId="61" applyNumberFormat="1" applyFont="1" applyFill="1" applyBorder="1" applyAlignment="1" applyProtection="1">
      <alignment horizontal="right" vertical="center"/>
      <protection/>
    </xf>
    <xf numFmtId="178" fontId="9" fillId="0" borderId="11" xfId="61" applyNumberFormat="1" applyFont="1" applyFill="1" applyBorder="1" applyAlignment="1">
      <alignment vertical="center"/>
      <protection/>
    </xf>
    <xf numFmtId="41" fontId="9" fillId="0" borderId="11" xfId="61" applyNumberFormat="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horizontal="right" vertical="center"/>
      <protection/>
    </xf>
    <xf numFmtId="179" fontId="9" fillId="0" borderId="11" xfId="43" applyNumberFormat="1" applyFont="1" applyFill="1" applyBorder="1" applyAlignment="1">
      <alignment horizontal="center" vertical="center"/>
    </xf>
    <xf numFmtId="10" fontId="9" fillId="0" borderId="11" xfId="43" applyNumberFormat="1" applyFont="1" applyFill="1" applyBorder="1" applyAlignment="1">
      <alignment horizontal="center" vertical="center"/>
    </xf>
    <xf numFmtId="180" fontId="9" fillId="0" borderId="11" xfId="61" applyNumberFormat="1" applyFont="1" applyFill="1" applyBorder="1" applyAlignment="1">
      <alignment horizontal="right" vertical="center"/>
      <protection/>
    </xf>
    <xf numFmtId="37" fontId="9" fillId="0" borderId="0" xfId="61" applyNumberFormat="1" applyFont="1" applyFill="1" applyBorder="1" applyAlignment="1" applyProtection="1">
      <alignment horizontal="right" vertical="center"/>
      <protection/>
    </xf>
    <xf numFmtId="10" fontId="9" fillId="0" borderId="0" xfId="43" applyNumberFormat="1" applyFont="1" applyFill="1" applyAlignment="1">
      <alignment vertical="center"/>
    </xf>
    <xf numFmtId="0" fontId="15" fillId="0" borderId="0" xfId="6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9" fillId="0" borderId="13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1" fontId="3" fillId="0" borderId="14" xfId="48" applyFont="1" applyBorder="1" applyAlignment="1">
      <alignment vertical="center"/>
    </xf>
    <xf numFmtId="41" fontId="3" fillId="0" borderId="14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1" fontId="3" fillId="0" borderId="15" xfId="48" applyFont="1" applyBorder="1" applyAlignment="1">
      <alignment vertical="center"/>
    </xf>
    <xf numFmtId="41" fontId="3" fillId="0" borderId="15" xfId="48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3" fillId="0" borderId="16" xfId="48" applyFont="1" applyBorder="1" applyAlignment="1">
      <alignment horizontal="right" vertical="center"/>
    </xf>
    <xf numFmtId="41" fontId="3" fillId="33" borderId="16" xfId="48" applyFont="1" applyFill="1" applyBorder="1" applyAlignment="1">
      <alignment horizontal="right" vertical="center"/>
    </xf>
    <xf numFmtId="41" fontId="3" fillId="0" borderId="16" xfId="48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9" fillId="0" borderId="17" xfId="61" applyFont="1" applyFill="1" applyBorder="1" applyAlignment="1">
      <alignment horizontal="center"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0" fontId="9" fillId="0" borderId="17" xfId="61" applyFont="1" applyFill="1" applyBorder="1" applyAlignment="1">
      <alignment horizontal="right" vertical="center"/>
      <protection/>
    </xf>
    <xf numFmtId="10" fontId="9" fillId="0" borderId="17" xfId="43" applyNumberFormat="1" applyFont="1" applyFill="1" applyBorder="1" applyAlignment="1">
      <alignment horizontal="center" vertical="center"/>
    </xf>
    <xf numFmtId="0" fontId="9" fillId="0" borderId="18" xfId="61" applyFont="1" applyFill="1" applyBorder="1" applyAlignment="1">
      <alignment horizontal="center" vertical="center"/>
      <protection/>
    </xf>
    <xf numFmtId="41" fontId="9" fillId="0" borderId="18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 applyProtection="1">
      <alignment horizontal="right" vertical="center"/>
      <protection/>
    </xf>
    <xf numFmtId="41" fontId="9" fillId="0" borderId="19" xfId="61" applyNumberFormat="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41" fontId="9" fillId="0" borderId="21" xfId="61" applyNumberFormat="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41" fontId="9" fillId="0" borderId="22" xfId="61" applyNumberFormat="1" applyFont="1" applyFill="1" applyBorder="1" applyAlignment="1">
      <alignment horizontal="right" vertical="center"/>
      <protection/>
    </xf>
    <xf numFmtId="0" fontId="9" fillId="0" borderId="21" xfId="61" applyFont="1" applyFill="1" applyBorder="1" applyAlignment="1">
      <alignment horizontal="right" vertical="center"/>
      <protection/>
    </xf>
    <xf numFmtId="179" fontId="9" fillId="0" borderId="21" xfId="43" applyNumberFormat="1" applyFont="1" applyFill="1" applyBorder="1" applyAlignment="1">
      <alignment horizontal="center" vertical="center"/>
    </xf>
    <xf numFmtId="41" fontId="9" fillId="0" borderId="22" xfId="61" applyNumberFormat="1" applyFont="1" applyFill="1" applyBorder="1" applyAlignment="1">
      <alignment vertical="center"/>
      <protection/>
    </xf>
    <xf numFmtId="180" fontId="9" fillId="0" borderId="21" xfId="61" applyNumberFormat="1" applyFont="1" applyFill="1" applyBorder="1" applyAlignment="1">
      <alignment horizontal="right" vertical="center"/>
      <protection/>
    </xf>
    <xf numFmtId="10" fontId="9" fillId="0" borderId="21" xfId="43" applyNumberFormat="1" applyFont="1" applyFill="1" applyBorder="1" applyAlignment="1">
      <alignment horizontal="center" vertical="center"/>
    </xf>
    <xf numFmtId="0" fontId="9" fillId="0" borderId="22" xfId="61" applyFont="1" applyFill="1" applyBorder="1" applyAlignment="1">
      <alignment horizontal="right" vertical="center"/>
      <protection/>
    </xf>
    <xf numFmtId="181" fontId="9" fillId="0" borderId="22" xfId="43" applyNumberFormat="1" applyFont="1" applyFill="1" applyBorder="1" applyAlignment="1">
      <alignment horizontal="center" vertical="center"/>
    </xf>
    <xf numFmtId="41" fontId="9" fillId="0" borderId="21" xfId="61" applyNumberFormat="1" applyFont="1" applyFill="1" applyBorder="1" applyAlignment="1" applyProtection="1">
      <alignment horizontal="right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1" fontId="3" fillId="0" borderId="23" xfId="48" applyFont="1" applyBorder="1" applyAlignment="1">
      <alignment vertical="center"/>
    </xf>
    <xf numFmtId="41" fontId="3" fillId="0" borderId="23" xfId="48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41" fontId="16" fillId="0" borderId="10" xfId="48" applyFont="1" applyBorder="1" applyAlignment="1">
      <alignment horizontal="right" vertical="center"/>
    </xf>
    <xf numFmtId="41" fontId="16" fillId="0" borderId="10" xfId="4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right" vertical="center"/>
    </xf>
    <xf numFmtId="41" fontId="1" fillId="0" borderId="10" xfId="48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41" fontId="1" fillId="33" borderId="10" xfId="48" applyFont="1" applyFill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41" fontId="17" fillId="0" borderId="15" xfId="48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1" fontId="3" fillId="0" borderId="24" xfId="48" applyFont="1" applyBorder="1" applyAlignment="1">
      <alignment vertical="center"/>
    </xf>
    <xf numFmtId="41" fontId="3" fillId="0" borderId="24" xfId="48" applyFont="1" applyBorder="1" applyAlignment="1">
      <alignment vertical="center"/>
    </xf>
    <xf numFmtId="0" fontId="0" fillId="0" borderId="24" xfId="0" applyBorder="1" applyAlignment="1">
      <alignment vertical="center"/>
    </xf>
    <xf numFmtId="41" fontId="3" fillId="0" borderId="24" xfId="48" applyFont="1" applyBorder="1" applyAlignment="1">
      <alignment horizontal="right" vertical="center"/>
    </xf>
    <xf numFmtId="41" fontId="3" fillId="0" borderId="24" xfId="48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1" fontId="17" fillId="0" borderId="25" xfId="48" applyFont="1" applyBorder="1" applyAlignment="1">
      <alignment vertical="center"/>
    </xf>
    <xf numFmtId="41" fontId="3" fillId="0" borderId="16" xfId="48" applyFont="1" applyBorder="1" applyAlignment="1">
      <alignment horizontal="center" vertical="center"/>
    </xf>
    <xf numFmtId="41" fontId="3" fillId="0" borderId="24" xfId="48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3" fillId="0" borderId="10" xfId="48" applyNumberFormat="1" applyFont="1" applyFill="1" applyBorder="1" applyAlignment="1">
      <alignment horizontal="right" vertical="center"/>
    </xf>
    <xf numFmtId="49" fontId="3" fillId="0" borderId="10" xfId="48" applyNumberFormat="1" applyFont="1" applyBorder="1" applyAlignment="1">
      <alignment horizontal="right" vertical="center"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41" fontId="9" fillId="0" borderId="22" xfId="61" applyNumberFormat="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41" fontId="9" fillId="0" borderId="28" xfId="61" applyNumberFormat="1" applyFont="1" applyFill="1" applyBorder="1" applyAlignment="1">
      <alignment horizontal="center" vertical="center"/>
      <protection/>
    </xf>
    <xf numFmtId="41" fontId="9" fillId="0" borderId="30" xfId="61" applyNumberFormat="1" applyFont="1" applyFill="1" applyBorder="1" applyAlignment="1">
      <alignment horizontal="center" vertical="center"/>
      <protection/>
    </xf>
    <xf numFmtId="41" fontId="9" fillId="0" borderId="31" xfId="61" applyNumberFormat="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left" vertical="center"/>
      <protection/>
    </xf>
    <xf numFmtId="0" fontId="9" fillId="0" borderId="37" xfId="61" applyFont="1" applyFill="1" applyBorder="1" applyAlignment="1">
      <alignment horizontal="left" vertical="center"/>
      <protection/>
    </xf>
    <xf numFmtId="0" fontId="9" fillId="0" borderId="11" xfId="61" applyFont="1" applyFill="1" applyBorder="1" applyAlignment="1">
      <alignment horizontal="left" vertical="center"/>
      <protection/>
    </xf>
    <xf numFmtId="0" fontId="9" fillId="0" borderId="38" xfId="61" applyFont="1" applyFill="1" applyBorder="1" applyAlignment="1">
      <alignment horizontal="left" vertical="center"/>
      <protection/>
    </xf>
    <xf numFmtId="0" fontId="9" fillId="0" borderId="39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9" fillId="0" borderId="41" xfId="61" applyFont="1" applyFill="1" applyBorder="1" applyAlignment="1">
      <alignment horizontal="left" vertical="center"/>
      <protection/>
    </xf>
    <xf numFmtId="0" fontId="9" fillId="0" borderId="42" xfId="61" applyFont="1" applyFill="1" applyBorder="1" applyAlignment="1">
      <alignment horizontal="left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left" vertical="center"/>
      <protection/>
    </xf>
    <xf numFmtId="0" fontId="9" fillId="0" borderId="43" xfId="61" applyFont="1" applyFill="1" applyBorder="1" applyAlignment="1">
      <alignment horizontal="left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41" fontId="9" fillId="0" borderId="19" xfId="61" applyNumberFormat="1" applyFont="1" applyFill="1" applyBorder="1" applyAlignment="1">
      <alignment horizontal="center" vertical="center"/>
      <protection/>
    </xf>
    <xf numFmtId="41" fontId="9" fillId="0" borderId="11" xfId="61" applyNumberFormat="1" applyFont="1" applyFill="1" applyBorder="1" applyAlignment="1">
      <alignment horizontal="center" vertical="center"/>
      <protection/>
    </xf>
    <xf numFmtId="0" fontId="9" fillId="0" borderId="44" xfId="61" applyFont="1" applyFill="1" applyBorder="1" applyAlignment="1">
      <alignment horizontal="center" vertical="center"/>
      <protection/>
    </xf>
    <xf numFmtId="41" fontId="9" fillId="0" borderId="21" xfId="48" applyFont="1" applyFill="1" applyBorder="1" applyAlignment="1">
      <alignment horizontal="center" vertical="center"/>
    </xf>
    <xf numFmtId="41" fontId="9" fillId="0" borderId="43" xfId="48" applyFont="1" applyFill="1" applyBorder="1" applyAlignment="1">
      <alignment horizontal="center" vertical="center"/>
    </xf>
    <xf numFmtId="3" fontId="9" fillId="0" borderId="39" xfId="61" applyNumberFormat="1" applyFont="1" applyFill="1" applyBorder="1" applyAlignment="1">
      <alignment horizontal="center" vertical="center"/>
      <protection/>
    </xf>
    <xf numFmtId="3" fontId="9" fillId="0" borderId="40" xfId="61" applyNumberFormat="1" applyFont="1" applyFill="1" applyBorder="1" applyAlignment="1">
      <alignment horizontal="center" vertical="center"/>
      <protection/>
    </xf>
    <xf numFmtId="41" fontId="9" fillId="0" borderId="21" xfId="61" applyNumberFormat="1" applyFont="1" applyFill="1" applyBorder="1" applyAlignment="1">
      <alignment horizontal="center" vertical="center"/>
      <protection/>
    </xf>
    <xf numFmtId="41" fontId="9" fillId="0" borderId="18" xfId="61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45" xfId="61" applyFont="1" applyFill="1" applyBorder="1" applyAlignment="1">
      <alignment horizontal="center" vertical="center"/>
      <protection/>
    </xf>
    <xf numFmtId="41" fontId="9" fillId="0" borderId="41" xfId="48" applyFont="1" applyFill="1" applyBorder="1" applyAlignment="1">
      <alignment horizontal="center" vertical="center"/>
    </xf>
    <xf numFmtId="41" fontId="9" fillId="0" borderId="42" xfId="48" applyFont="1" applyFill="1" applyBorder="1" applyAlignment="1">
      <alignment horizontal="center" vertical="center"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3" fontId="11" fillId="0" borderId="13" xfId="61" applyNumberFormat="1" applyFont="1" applyFill="1" applyBorder="1" applyAlignment="1">
      <alignment horizontal="left" vertical="center"/>
      <protection/>
    </xf>
    <xf numFmtId="0" fontId="11" fillId="0" borderId="47" xfId="61" applyFont="1" applyFill="1" applyBorder="1" applyAlignment="1">
      <alignment horizontal="left" vertical="center"/>
      <protection/>
    </xf>
    <xf numFmtId="0" fontId="11" fillId="0" borderId="48" xfId="61" applyFont="1" applyFill="1" applyBorder="1" applyAlignment="1">
      <alignment horizontal="left" vertical="center"/>
      <protection/>
    </xf>
    <xf numFmtId="0" fontId="9" fillId="0" borderId="49" xfId="61" applyFont="1" applyFill="1" applyBorder="1" applyAlignment="1">
      <alignment horizontal="center" vertical="center"/>
      <protection/>
    </xf>
    <xf numFmtId="41" fontId="9" fillId="0" borderId="17" xfId="61" applyNumberFormat="1" applyFont="1" applyFill="1" applyBorder="1" applyAlignment="1">
      <alignment horizontal="center" vertical="center"/>
      <protection/>
    </xf>
    <xf numFmtId="41" fontId="9" fillId="0" borderId="50" xfId="48" applyFont="1" applyFill="1" applyBorder="1" applyAlignment="1">
      <alignment horizontal="center" vertical="center"/>
    </xf>
    <xf numFmtId="41" fontId="9" fillId="0" borderId="51" xfId="48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(참고)_서여상(전기공사)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/>
  <cols>
    <col min="1" max="1" width="8.57421875" style="0" customWidth="1"/>
    <col min="2" max="2" width="16.57421875" style="0" customWidth="1"/>
    <col min="3" max="3" width="18.28125" style="0" customWidth="1"/>
    <col min="4" max="4" width="15.421875" style="0" customWidth="1"/>
    <col min="5" max="5" width="13.7109375" style="0" customWidth="1"/>
    <col min="6" max="6" width="8.57421875" style="0" customWidth="1"/>
    <col min="7" max="7" width="9.8515625" style="0" customWidth="1"/>
    <col min="9" max="9" width="23.7109375" style="0" customWidth="1"/>
  </cols>
  <sheetData>
    <row r="1" spans="1:9" s="12" customFormat="1" ht="36" customHeight="1">
      <c r="A1" s="149" t="s">
        <v>133</v>
      </c>
      <c r="B1" s="150"/>
      <c r="C1" s="150"/>
      <c r="D1" s="150"/>
      <c r="E1" s="150"/>
      <c r="F1" s="150"/>
      <c r="G1" s="150"/>
      <c r="H1" s="150"/>
      <c r="I1" s="151"/>
    </row>
    <row r="2" spans="1:9" s="13" customFormat="1" ht="28.5" customHeight="1">
      <c r="A2" s="152" t="s">
        <v>129</v>
      </c>
      <c r="B2" s="153"/>
      <c r="C2" s="153"/>
      <c r="D2" s="153"/>
      <c r="E2" s="153"/>
      <c r="F2" s="153"/>
      <c r="G2" s="153"/>
      <c r="H2" s="153"/>
      <c r="I2" s="154"/>
    </row>
    <row r="3" spans="1:9" s="13" customFormat="1" ht="21.75" customHeight="1">
      <c r="A3" s="155" t="s">
        <v>15</v>
      </c>
      <c r="B3" s="121"/>
      <c r="C3" s="121"/>
      <c r="D3" s="54" t="s">
        <v>16</v>
      </c>
      <c r="E3" s="121" t="s">
        <v>17</v>
      </c>
      <c r="F3" s="121"/>
      <c r="G3" s="121"/>
      <c r="H3" s="121" t="s">
        <v>18</v>
      </c>
      <c r="I3" s="138"/>
    </row>
    <row r="4" spans="1:9" s="13" customFormat="1" ht="18" customHeight="1">
      <c r="A4" s="53"/>
      <c r="B4" s="119" t="s">
        <v>19</v>
      </c>
      <c r="C4" s="45" t="s">
        <v>20</v>
      </c>
      <c r="D4" s="51">
        <f>'내역 (1)'!F21</f>
        <v>0</v>
      </c>
      <c r="E4" s="156"/>
      <c r="F4" s="156"/>
      <c r="G4" s="156"/>
      <c r="H4" s="157"/>
      <c r="I4" s="158"/>
    </row>
    <row r="5" spans="1:9" s="13" customFormat="1" ht="18" customHeight="1">
      <c r="A5" s="15" t="s">
        <v>21</v>
      </c>
      <c r="B5" s="120"/>
      <c r="C5" s="14" t="s">
        <v>22</v>
      </c>
      <c r="D5" s="17">
        <v>0</v>
      </c>
      <c r="E5" s="137"/>
      <c r="F5" s="137"/>
      <c r="G5" s="137"/>
      <c r="H5" s="147"/>
      <c r="I5" s="148"/>
    </row>
    <row r="6" spans="1:9" s="13" customFormat="1" ht="18" customHeight="1">
      <c r="A6" s="15"/>
      <c r="B6" s="120"/>
      <c r="C6" s="55" t="s">
        <v>23</v>
      </c>
      <c r="D6" s="56">
        <f>TRUNC(+E6*G6)</f>
        <v>0</v>
      </c>
      <c r="E6" s="143"/>
      <c r="F6" s="143"/>
      <c r="G6" s="143"/>
      <c r="H6" s="139"/>
      <c r="I6" s="140"/>
    </row>
    <row r="7" spans="1:9" s="13" customFormat="1" ht="18" customHeight="1">
      <c r="A7" s="15" t="s">
        <v>24</v>
      </c>
      <c r="B7" s="121"/>
      <c r="C7" s="57" t="s">
        <v>81</v>
      </c>
      <c r="D7" s="58">
        <f>SUM(D4:D6)</f>
        <v>0</v>
      </c>
      <c r="E7" s="109"/>
      <c r="F7" s="109"/>
      <c r="G7" s="109"/>
      <c r="H7" s="141"/>
      <c r="I7" s="142"/>
    </row>
    <row r="8" spans="1:9" s="13" customFormat="1" ht="18" customHeight="1">
      <c r="A8" s="15" t="s">
        <v>21</v>
      </c>
      <c r="B8" s="119" t="s">
        <v>26</v>
      </c>
      <c r="C8" s="49" t="s">
        <v>27</v>
      </c>
      <c r="D8" s="50">
        <f>'내역 (1)'!H21</f>
        <v>0</v>
      </c>
      <c r="E8" s="144"/>
      <c r="F8" s="144"/>
      <c r="G8" s="144"/>
      <c r="H8" s="145"/>
      <c r="I8" s="146"/>
    </row>
    <row r="9" spans="1:9" s="13" customFormat="1" ht="18" customHeight="1">
      <c r="A9" s="15"/>
      <c r="B9" s="120"/>
      <c r="C9" s="55" t="s">
        <v>28</v>
      </c>
      <c r="D9" s="56">
        <v>0</v>
      </c>
      <c r="E9" s="56">
        <v>0</v>
      </c>
      <c r="F9" s="59" t="s">
        <v>29</v>
      </c>
      <c r="G9" s="60">
        <v>0.1</v>
      </c>
      <c r="H9" s="132" t="s">
        <v>30</v>
      </c>
      <c r="I9" s="133"/>
    </row>
    <row r="10" spans="1:9" s="13" customFormat="1" ht="18" customHeight="1">
      <c r="A10" s="15" t="s">
        <v>31</v>
      </c>
      <c r="B10" s="121"/>
      <c r="C10" s="57" t="s">
        <v>81</v>
      </c>
      <c r="D10" s="61">
        <f>SUM(D8:D9)</f>
        <v>0</v>
      </c>
      <c r="E10" s="109"/>
      <c r="F10" s="109"/>
      <c r="G10" s="109"/>
      <c r="H10" s="108"/>
      <c r="I10" s="110"/>
    </row>
    <row r="11" spans="1:9" s="13" customFormat="1" ht="18" customHeight="1">
      <c r="A11" s="15" t="s">
        <v>21</v>
      </c>
      <c r="B11" s="119" t="s">
        <v>80</v>
      </c>
      <c r="C11" s="45"/>
      <c r="D11" s="46"/>
      <c r="E11" s="46"/>
      <c r="F11" s="47"/>
      <c r="G11" s="48"/>
      <c r="H11" s="122"/>
      <c r="I11" s="123"/>
    </row>
    <row r="12" spans="1:9" s="13" customFormat="1" ht="18" customHeight="1">
      <c r="A12" s="15"/>
      <c r="B12" s="120"/>
      <c r="C12" s="14" t="s">
        <v>33</v>
      </c>
      <c r="D12" s="18">
        <f>'내역 (1)'!J21</f>
        <v>8500000</v>
      </c>
      <c r="E12" s="18"/>
      <c r="F12" s="19"/>
      <c r="G12" s="21"/>
      <c r="H12" s="124" t="s">
        <v>136</v>
      </c>
      <c r="I12" s="125"/>
    </row>
    <row r="13" spans="1:9" s="13" customFormat="1" ht="18" customHeight="1">
      <c r="A13" s="15" t="s">
        <v>34</v>
      </c>
      <c r="B13" s="120"/>
      <c r="C13" s="14" t="s">
        <v>32</v>
      </c>
      <c r="D13" s="18">
        <v>0</v>
      </c>
      <c r="E13" s="22">
        <v>0</v>
      </c>
      <c r="F13" s="19" t="s">
        <v>29</v>
      </c>
      <c r="G13" s="21">
        <v>0.052</v>
      </c>
      <c r="H13" s="124" t="s">
        <v>132</v>
      </c>
      <c r="I13" s="125"/>
    </row>
    <row r="14" spans="1:9" s="13" customFormat="1" ht="18" customHeight="1">
      <c r="A14" s="15"/>
      <c r="B14" s="120"/>
      <c r="C14" s="14" t="s">
        <v>35</v>
      </c>
      <c r="D14" s="18">
        <f>INT(E14*G14)</f>
        <v>0</v>
      </c>
      <c r="E14" s="22">
        <f>SUM(D10)</f>
        <v>0</v>
      </c>
      <c r="F14" s="19" t="s">
        <v>29</v>
      </c>
      <c r="G14" s="21">
        <v>0.037</v>
      </c>
      <c r="H14" s="124" t="s">
        <v>36</v>
      </c>
      <c r="I14" s="125"/>
    </row>
    <row r="15" spans="1:9" s="13" customFormat="1" ht="18" customHeight="1">
      <c r="A15" s="15"/>
      <c r="B15" s="120"/>
      <c r="C15" s="14" t="s">
        <v>37</v>
      </c>
      <c r="D15" s="18">
        <f>INT(+E15*G15)</f>
        <v>0</v>
      </c>
      <c r="E15" s="22">
        <f>E14</f>
        <v>0</v>
      </c>
      <c r="F15" s="19" t="s">
        <v>29</v>
      </c>
      <c r="G15" s="21">
        <v>0.0069</v>
      </c>
      <c r="H15" s="124" t="s">
        <v>36</v>
      </c>
      <c r="I15" s="125"/>
    </row>
    <row r="16" spans="1:9" s="13" customFormat="1" ht="18" customHeight="1">
      <c r="A16" s="15" t="s">
        <v>38</v>
      </c>
      <c r="B16" s="120"/>
      <c r="C16" s="14" t="s">
        <v>39</v>
      </c>
      <c r="D16" s="18">
        <f>INT(+E16*G16)</f>
        <v>0</v>
      </c>
      <c r="E16" s="22">
        <f>D8</f>
        <v>0</v>
      </c>
      <c r="F16" s="19" t="s">
        <v>29</v>
      </c>
      <c r="G16" s="21">
        <v>0.0159</v>
      </c>
      <c r="H16" s="124" t="s">
        <v>30</v>
      </c>
      <c r="I16" s="125"/>
    </row>
    <row r="17" spans="1:9" s="13" customFormat="1" ht="18" customHeight="1">
      <c r="A17" s="15"/>
      <c r="B17" s="120"/>
      <c r="C17" s="14" t="s">
        <v>40</v>
      </c>
      <c r="D17" s="18">
        <f>INT(+E17*G17)</f>
        <v>0</v>
      </c>
      <c r="E17" s="22">
        <f>D8</f>
        <v>0</v>
      </c>
      <c r="F17" s="19" t="s">
        <v>29</v>
      </c>
      <c r="G17" s="21">
        <v>0.0248</v>
      </c>
      <c r="H17" s="124" t="s">
        <v>30</v>
      </c>
      <c r="I17" s="125"/>
    </row>
    <row r="18" spans="1:9" s="13" customFormat="1" ht="18" customHeight="1">
      <c r="A18" s="15"/>
      <c r="B18" s="120"/>
      <c r="C18" s="55" t="s">
        <v>41</v>
      </c>
      <c r="D18" s="56">
        <v>0</v>
      </c>
      <c r="E18" s="62">
        <v>0</v>
      </c>
      <c r="F18" s="59" t="s">
        <v>29</v>
      </c>
      <c r="G18" s="63">
        <v>0.0655</v>
      </c>
      <c r="H18" s="132" t="s">
        <v>50</v>
      </c>
      <c r="I18" s="133"/>
    </row>
    <row r="19" spans="1:9" s="13" customFormat="1" ht="18" customHeight="1">
      <c r="A19" s="15"/>
      <c r="B19" s="121"/>
      <c r="C19" s="57" t="s">
        <v>82</v>
      </c>
      <c r="D19" s="61">
        <f>INT((SUM(D11:D18)))</f>
        <v>8500000</v>
      </c>
      <c r="E19" s="61"/>
      <c r="F19" s="64"/>
      <c r="G19" s="65"/>
      <c r="H19" s="126"/>
      <c r="I19" s="127"/>
    </row>
    <row r="20" spans="1:9" s="13" customFormat="1" ht="18" customHeight="1">
      <c r="A20" s="27"/>
      <c r="B20" s="121" t="s">
        <v>25</v>
      </c>
      <c r="C20" s="121"/>
      <c r="D20" s="52">
        <f>INT(D7+D10+D19)</f>
        <v>8500000</v>
      </c>
      <c r="E20" s="136"/>
      <c r="F20" s="136"/>
      <c r="G20" s="136"/>
      <c r="H20" s="121"/>
      <c r="I20" s="138"/>
    </row>
    <row r="21" spans="1:9" s="13" customFormat="1" ht="18" customHeight="1">
      <c r="A21" s="134" t="s">
        <v>42</v>
      </c>
      <c r="B21" s="135"/>
      <c r="C21" s="135"/>
      <c r="D21" s="51">
        <v>0</v>
      </c>
      <c r="E21" s="46">
        <v>0</v>
      </c>
      <c r="F21" s="47" t="s">
        <v>29</v>
      </c>
      <c r="G21" s="48">
        <v>0.05</v>
      </c>
      <c r="H21" s="122" t="s">
        <v>49</v>
      </c>
      <c r="I21" s="123"/>
    </row>
    <row r="22" spans="1:12" s="13" customFormat="1" ht="18" customHeight="1">
      <c r="A22" s="130" t="s">
        <v>43</v>
      </c>
      <c r="B22" s="131"/>
      <c r="C22" s="131"/>
      <c r="D22" s="16">
        <f>INT(E22*G22)</f>
        <v>0</v>
      </c>
      <c r="E22" s="18">
        <f>D10+D19+D21</f>
        <v>8500000</v>
      </c>
      <c r="F22" s="19" t="s">
        <v>29</v>
      </c>
      <c r="G22" s="21">
        <v>0</v>
      </c>
      <c r="H22" s="124" t="s">
        <v>44</v>
      </c>
      <c r="I22" s="125"/>
      <c r="K22" s="23"/>
      <c r="L22" s="24"/>
    </row>
    <row r="23" spans="1:9" s="13" customFormat="1" ht="18" customHeight="1">
      <c r="A23" s="130" t="s">
        <v>45</v>
      </c>
      <c r="B23" s="131"/>
      <c r="C23" s="131"/>
      <c r="D23" s="16">
        <f>(D20+D21+D22)</f>
        <v>8500000</v>
      </c>
      <c r="E23" s="137"/>
      <c r="F23" s="137"/>
      <c r="G23" s="137"/>
      <c r="H23" s="124" t="s">
        <v>46</v>
      </c>
      <c r="I23" s="125"/>
    </row>
    <row r="24" spans="1:9" s="13" customFormat="1" ht="18" customHeight="1">
      <c r="A24" s="130" t="s">
        <v>134</v>
      </c>
      <c r="B24" s="131"/>
      <c r="C24" s="131"/>
      <c r="D24" s="18">
        <f>E24*G24</f>
        <v>850000</v>
      </c>
      <c r="E24" s="18">
        <f>D23</f>
        <v>8500000</v>
      </c>
      <c r="F24" s="19" t="s">
        <v>29</v>
      </c>
      <c r="G24" s="20">
        <v>0.1</v>
      </c>
      <c r="H24" s="124" t="s">
        <v>47</v>
      </c>
      <c r="I24" s="125"/>
    </row>
    <row r="25" spans="1:9" s="13" customFormat="1" ht="18" customHeight="1">
      <c r="A25" s="130" t="s">
        <v>135</v>
      </c>
      <c r="B25" s="131"/>
      <c r="C25" s="131"/>
      <c r="D25" s="16">
        <f>D23+D24</f>
        <v>9350000</v>
      </c>
      <c r="E25" s="18"/>
      <c r="F25" s="19"/>
      <c r="G25" s="20"/>
      <c r="H25" s="128"/>
      <c r="I25" s="129"/>
    </row>
    <row r="26" spans="1:9" s="13" customFormat="1" ht="18" customHeight="1">
      <c r="A26" s="116"/>
      <c r="B26" s="117"/>
      <c r="C26" s="118"/>
      <c r="D26" s="66"/>
      <c r="E26" s="113"/>
      <c r="F26" s="114"/>
      <c r="G26" s="115"/>
      <c r="H26" s="111"/>
      <c r="I26" s="112"/>
    </row>
    <row r="27" spans="1:9" s="25" customFormat="1" ht="18" customHeight="1">
      <c r="A27" s="107" t="s">
        <v>48</v>
      </c>
      <c r="B27" s="108"/>
      <c r="C27" s="108"/>
      <c r="D27" s="61">
        <f>D23+D24</f>
        <v>9350000</v>
      </c>
      <c r="E27" s="109"/>
      <c r="F27" s="109"/>
      <c r="G27" s="109"/>
      <c r="H27" s="108"/>
      <c r="I27" s="110"/>
    </row>
  </sheetData>
  <sheetProtection/>
  <mergeCells count="50">
    <mergeCell ref="H5:I5"/>
    <mergeCell ref="A1:I1"/>
    <mergeCell ref="A2:I2"/>
    <mergeCell ref="A3:C3"/>
    <mergeCell ref="E3:G3"/>
    <mergeCell ref="H3:I3"/>
    <mergeCell ref="B4:B7"/>
    <mergeCell ref="E4:G4"/>
    <mergeCell ref="E5:G5"/>
    <mergeCell ref="H4:I4"/>
    <mergeCell ref="H6:I6"/>
    <mergeCell ref="E7:G7"/>
    <mergeCell ref="H7:I7"/>
    <mergeCell ref="E6:G6"/>
    <mergeCell ref="B8:B10"/>
    <mergeCell ref="E8:G8"/>
    <mergeCell ref="H8:I8"/>
    <mergeCell ref="H9:I9"/>
    <mergeCell ref="E10:G10"/>
    <mergeCell ref="H10:I10"/>
    <mergeCell ref="B20:C20"/>
    <mergeCell ref="E20:G20"/>
    <mergeCell ref="H22:I22"/>
    <mergeCell ref="A23:C23"/>
    <mergeCell ref="E23:G23"/>
    <mergeCell ref="H23:I23"/>
    <mergeCell ref="H20:I20"/>
    <mergeCell ref="H25:I25"/>
    <mergeCell ref="A25:C25"/>
    <mergeCell ref="H16:I16"/>
    <mergeCell ref="H17:I17"/>
    <mergeCell ref="H18:I18"/>
    <mergeCell ref="A24:C24"/>
    <mergeCell ref="H24:I24"/>
    <mergeCell ref="A21:C21"/>
    <mergeCell ref="H21:I21"/>
    <mergeCell ref="A22:C22"/>
    <mergeCell ref="B11:B19"/>
    <mergeCell ref="H11:I11"/>
    <mergeCell ref="H12:I12"/>
    <mergeCell ref="H13:I13"/>
    <mergeCell ref="H19:I19"/>
    <mergeCell ref="H14:I14"/>
    <mergeCell ref="H15:I15"/>
    <mergeCell ref="A27:C27"/>
    <mergeCell ref="E27:G27"/>
    <mergeCell ref="H27:I27"/>
    <mergeCell ref="H26:I26"/>
    <mergeCell ref="E26:G26"/>
    <mergeCell ref="A26:C26"/>
  </mergeCells>
  <printOptions/>
  <pageMargins left="0.7" right="0.42" top="0.46" bottom="0.25" header="0.3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00390625" style="0" customWidth="1"/>
    <col min="2" max="2" width="20.00390625" style="0" customWidth="1"/>
    <col min="3" max="3" width="5.57421875" style="0" customWidth="1"/>
    <col min="4" max="4" width="6.421875" style="0" customWidth="1"/>
    <col min="5" max="12" width="12.57421875" style="1" customWidth="1"/>
    <col min="13" max="13" width="8.140625" style="0" customWidth="1"/>
  </cols>
  <sheetData>
    <row r="1" spans="1:13" ht="34.5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.75" customHeight="1">
      <c r="A2" s="160" t="s">
        <v>8</v>
      </c>
      <c r="B2" s="160" t="s">
        <v>9</v>
      </c>
      <c r="C2" s="160" t="s">
        <v>0</v>
      </c>
      <c r="D2" s="160" t="s">
        <v>1</v>
      </c>
      <c r="E2" s="161" t="s">
        <v>10</v>
      </c>
      <c r="F2" s="161"/>
      <c r="G2" s="161" t="s">
        <v>11</v>
      </c>
      <c r="H2" s="161"/>
      <c r="I2" s="161" t="s">
        <v>12</v>
      </c>
      <c r="J2" s="161"/>
      <c r="K2" s="161" t="s">
        <v>13</v>
      </c>
      <c r="L2" s="161"/>
      <c r="M2" s="160" t="s">
        <v>7</v>
      </c>
    </row>
    <row r="3" spans="1:13" ht="24.75" customHeight="1">
      <c r="A3" s="160"/>
      <c r="B3" s="160"/>
      <c r="C3" s="160"/>
      <c r="D3" s="160"/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160"/>
    </row>
    <row r="4" spans="1:13" ht="24.75" customHeight="1">
      <c r="A4" s="28" t="s">
        <v>85</v>
      </c>
      <c r="B4" s="7"/>
      <c r="C4" s="7"/>
      <c r="D4" s="7"/>
      <c r="E4" s="2"/>
      <c r="F4" s="2"/>
      <c r="G4" s="2"/>
      <c r="H4" s="2"/>
      <c r="I4" s="2"/>
      <c r="J4" s="2"/>
      <c r="K4" s="2"/>
      <c r="L4" s="2"/>
      <c r="M4" s="7"/>
    </row>
    <row r="5" spans="1:13" ht="24.75" customHeight="1">
      <c r="A5" s="75" t="s">
        <v>124</v>
      </c>
      <c r="B5" s="76" t="s">
        <v>86</v>
      </c>
      <c r="C5" s="76" t="s">
        <v>87</v>
      </c>
      <c r="D5" s="76">
        <v>1</v>
      </c>
      <c r="E5" s="77">
        <f>'내역(2)'!F27</f>
        <v>0</v>
      </c>
      <c r="F5" s="77">
        <f>E5*D5</f>
        <v>0</v>
      </c>
      <c r="G5" s="78">
        <f>'내역(2)'!H27</f>
        <v>0</v>
      </c>
      <c r="H5" s="78">
        <f>G5*D5</f>
        <v>0</v>
      </c>
      <c r="I5" s="78">
        <f>'내역(2)'!J27</f>
        <v>8500000</v>
      </c>
      <c r="J5" s="78">
        <f>I5*D5</f>
        <v>8500000</v>
      </c>
      <c r="K5" s="78">
        <f>F5+H5</f>
        <v>0</v>
      </c>
      <c r="L5" s="78">
        <f>K5*D5</f>
        <v>0</v>
      </c>
      <c r="M5" s="79"/>
    </row>
    <row r="6" spans="1:13" ht="24.75" customHeight="1">
      <c r="A6" s="75" t="s">
        <v>125</v>
      </c>
      <c r="B6" s="76" t="s">
        <v>86</v>
      </c>
      <c r="C6" s="76" t="s">
        <v>87</v>
      </c>
      <c r="D6" s="76">
        <v>1</v>
      </c>
      <c r="E6" s="77">
        <f>'내역(2)'!F67</f>
        <v>0</v>
      </c>
      <c r="F6" s="77">
        <f>E6*D6</f>
        <v>0</v>
      </c>
      <c r="G6" s="78">
        <f>'내역(2)'!H67</f>
        <v>0</v>
      </c>
      <c r="H6" s="78">
        <f>G6*D6</f>
        <v>0</v>
      </c>
      <c r="I6" s="78">
        <f>'내역(2)'!J67</f>
        <v>0</v>
      </c>
      <c r="J6" s="78">
        <f>I6*D6</f>
        <v>0</v>
      </c>
      <c r="K6" s="78">
        <f>H6+F6</f>
        <v>0</v>
      </c>
      <c r="L6" s="78">
        <f>K6*D6</f>
        <v>0</v>
      </c>
      <c r="M6" s="79"/>
    </row>
    <row r="7" spans="1:13" ht="24.75" customHeight="1">
      <c r="A7" s="75" t="s">
        <v>126</v>
      </c>
      <c r="B7" s="76" t="s">
        <v>54</v>
      </c>
      <c r="C7" s="76" t="s">
        <v>5</v>
      </c>
      <c r="D7" s="76">
        <v>1</v>
      </c>
      <c r="E7" s="77">
        <f>'내역(2)'!F74</f>
        <v>0</v>
      </c>
      <c r="F7" s="77">
        <f>E7*D7</f>
        <v>0</v>
      </c>
      <c r="G7" s="78">
        <f>'내역(2)'!H74</f>
        <v>0</v>
      </c>
      <c r="H7" s="78">
        <f>G7*D7</f>
        <v>0</v>
      </c>
      <c r="I7" s="78">
        <f>'내역(2)'!J74</f>
        <v>0</v>
      </c>
      <c r="J7" s="78">
        <f>I7*D7</f>
        <v>0</v>
      </c>
      <c r="K7" s="78">
        <f>F7</f>
        <v>0</v>
      </c>
      <c r="L7" s="78">
        <f>K7*D7</f>
        <v>0</v>
      </c>
      <c r="M7" s="79"/>
    </row>
    <row r="8" spans="1:13" ht="24.75" customHeight="1">
      <c r="A8" s="88"/>
      <c r="B8" s="76"/>
      <c r="C8" s="76"/>
      <c r="D8" s="76"/>
      <c r="E8" s="77"/>
      <c r="F8" s="77"/>
      <c r="G8" s="77"/>
      <c r="H8" s="77"/>
      <c r="I8" s="77"/>
      <c r="J8" s="77"/>
      <c r="K8" s="78"/>
      <c r="L8" s="78"/>
      <c r="M8" s="82"/>
    </row>
    <row r="9" spans="1:13" ht="24.75" customHeight="1">
      <c r="A9" s="82"/>
      <c r="B9" s="82"/>
      <c r="C9" s="79"/>
      <c r="D9" s="79"/>
      <c r="E9" s="80"/>
      <c r="F9" s="80"/>
      <c r="G9" s="80"/>
      <c r="H9" s="80"/>
      <c r="I9" s="80"/>
      <c r="J9" s="80"/>
      <c r="K9" s="81"/>
      <c r="L9" s="81"/>
      <c r="M9" s="82"/>
    </row>
    <row r="10" spans="1:13" ht="24.75" customHeight="1">
      <c r="A10" s="82"/>
      <c r="B10" s="82"/>
      <c r="C10" s="79"/>
      <c r="D10" s="79"/>
      <c r="E10" s="80"/>
      <c r="F10" s="80"/>
      <c r="G10" s="80"/>
      <c r="H10" s="80"/>
      <c r="I10" s="80"/>
      <c r="J10" s="80"/>
      <c r="K10" s="81"/>
      <c r="L10" s="81"/>
      <c r="M10" s="82"/>
    </row>
    <row r="11" spans="1:13" ht="24.75" customHeight="1">
      <c r="A11" s="82"/>
      <c r="B11" s="82"/>
      <c r="C11" s="79"/>
      <c r="D11" s="79"/>
      <c r="E11" s="80"/>
      <c r="F11" s="80"/>
      <c r="G11" s="80"/>
      <c r="H11" s="80"/>
      <c r="I11" s="80"/>
      <c r="J11" s="80"/>
      <c r="K11" s="81"/>
      <c r="L11" s="81"/>
      <c r="M11" s="82"/>
    </row>
    <row r="12" spans="1:13" ht="24.75" customHeight="1">
      <c r="A12" s="82"/>
      <c r="B12" s="82"/>
      <c r="C12" s="79"/>
      <c r="D12" s="79"/>
      <c r="E12" s="80"/>
      <c r="F12" s="80"/>
      <c r="G12" s="80"/>
      <c r="H12" s="80"/>
      <c r="I12" s="80"/>
      <c r="J12" s="80"/>
      <c r="K12" s="81"/>
      <c r="L12" s="81"/>
      <c r="M12" s="82"/>
    </row>
    <row r="13" spans="1:13" ht="24.75" customHeight="1">
      <c r="A13" s="82"/>
      <c r="B13" s="82"/>
      <c r="C13" s="79"/>
      <c r="D13" s="79"/>
      <c r="E13" s="80"/>
      <c r="F13" s="80"/>
      <c r="G13" s="80"/>
      <c r="H13" s="80"/>
      <c r="I13" s="80"/>
      <c r="J13" s="80"/>
      <c r="K13" s="81"/>
      <c r="L13" s="81"/>
      <c r="M13" s="82"/>
    </row>
    <row r="14" spans="1:13" ht="24.75" customHeight="1">
      <c r="A14" s="82"/>
      <c r="B14" s="82"/>
      <c r="C14" s="79"/>
      <c r="D14" s="79"/>
      <c r="E14" s="80"/>
      <c r="F14" s="80"/>
      <c r="G14" s="80"/>
      <c r="H14" s="80"/>
      <c r="I14" s="80"/>
      <c r="J14" s="80"/>
      <c r="K14" s="81"/>
      <c r="L14" s="81"/>
      <c r="M14" s="82"/>
    </row>
    <row r="15" spans="1:13" ht="24.75" customHeight="1">
      <c r="A15" s="82"/>
      <c r="B15" s="82"/>
      <c r="C15" s="79"/>
      <c r="D15" s="83"/>
      <c r="E15" s="80"/>
      <c r="F15" s="80"/>
      <c r="G15" s="84"/>
      <c r="H15" s="80"/>
      <c r="I15" s="80"/>
      <c r="J15" s="80"/>
      <c r="K15" s="80"/>
      <c r="L15" s="80"/>
      <c r="M15" s="79"/>
    </row>
    <row r="16" spans="1:13" ht="24.75" customHeight="1">
      <c r="A16" s="82"/>
      <c r="B16" s="82"/>
      <c r="C16" s="79"/>
      <c r="D16" s="79"/>
      <c r="E16" s="80"/>
      <c r="F16" s="80"/>
      <c r="G16" s="84"/>
      <c r="H16" s="80"/>
      <c r="I16" s="80"/>
      <c r="J16" s="80"/>
      <c r="K16" s="80"/>
      <c r="L16" s="80"/>
      <c r="M16" s="79"/>
    </row>
    <row r="17" spans="1:13" ht="24.75" customHeight="1">
      <c r="A17" s="82"/>
      <c r="B17" s="82"/>
      <c r="C17" s="79"/>
      <c r="D17" s="79"/>
      <c r="E17" s="80"/>
      <c r="F17" s="80"/>
      <c r="G17" s="80"/>
      <c r="H17" s="80"/>
      <c r="I17" s="80"/>
      <c r="J17" s="80"/>
      <c r="K17" s="80"/>
      <c r="L17" s="80"/>
      <c r="M17" s="82"/>
    </row>
    <row r="18" spans="1:13" ht="24.75" customHeight="1">
      <c r="A18" s="82"/>
      <c r="B18" s="82"/>
      <c r="C18" s="79"/>
      <c r="D18" s="79"/>
      <c r="E18" s="80"/>
      <c r="F18" s="80"/>
      <c r="G18" s="80"/>
      <c r="H18" s="80"/>
      <c r="I18" s="80"/>
      <c r="J18" s="80"/>
      <c r="K18" s="80"/>
      <c r="L18" s="80"/>
      <c r="M18" s="82"/>
    </row>
    <row r="19" spans="1:13" ht="24.75" customHeight="1">
      <c r="A19" s="82"/>
      <c r="B19" s="82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2"/>
    </row>
    <row r="20" spans="1:13" ht="24.75" customHeight="1" thickBot="1">
      <c r="A20" s="29"/>
      <c r="B20" s="29"/>
      <c r="C20" s="30"/>
      <c r="D20" s="30"/>
      <c r="E20" s="31"/>
      <c r="F20" s="31"/>
      <c r="G20" s="31"/>
      <c r="H20" s="31"/>
      <c r="I20" s="31"/>
      <c r="J20" s="31"/>
      <c r="K20" s="31"/>
      <c r="L20" s="32"/>
      <c r="M20" s="33"/>
    </row>
    <row r="21" spans="1:13" ht="24.75" customHeight="1" thickBot="1" thickTop="1">
      <c r="A21" s="85" t="s">
        <v>88</v>
      </c>
      <c r="B21" s="85" t="s">
        <v>89</v>
      </c>
      <c r="C21" s="86"/>
      <c r="D21" s="86"/>
      <c r="E21" s="87"/>
      <c r="F21" s="87">
        <f>SUM(F5:F20)</f>
        <v>0</v>
      </c>
      <c r="G21" s="87"/>
      <c r="H21" s="87">
        <f>SUM(H5:H20)</f>
        <v>0</v>
      </c>
      <c r="I21" s="87"/>
      <c r="J21" s="87">
        <f>SUM(J5:J20)</f>
        <v>8500000</v>
      </c>
      <c r="K21" s="87"/>
      <c r="L21" s="87">
        <f>SUM(L5:L20)</f>
        <v>0</v>
      </c>
      <c r="M21" s="86"/>
    </row>
    <row r="22" ht="24.75" customHeight="1" thickTop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 verticalCentered="1"/>
  <pageMargins left="0.2362204724409449" right="0.2362204724409449" top="0.8267716535433072" bottom="0.4724409448818898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21.00390625" style="0" customWidth="1"/>
    <col min="2" max="2" width="20.00390625" style="0" customWidth="1"/>
    <col min="3" max="3" width="5.57421875" style="0" customWidth="1"/>
    <col min="4" max="4" width="6.421875" style="0" customWidth="1"/>
    <col min="5" max="12" width="12.57421875" style="1" customWidth="1"/>
    <col min="13" max="13" width="10.57421875" style="0" customWidth="1"/>
  </cols>
  <sheetData>
    <row r="1" spans="1:13" ht="34.5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.75" customHeight="1">
      <c r="A2" s="160" t="s">
        <v>8</v>
      </c>
      <c r="B2" s="160" t="s">
        <v>9</v>
      </c>
      <c r="C2" s="160" t="s">
        <v>0</v>
      </c>
      <c r="D2" s="160" t="s">
        <v>1</v>
      </c>
      <c r="E2" s="161" t="s">
        <v>10</v>
      </c>
      <c r="F2" s="161"/>
      <c r="G2" s="161" t="s">
        <v>11</v>
      </c>
      <c r="H2" s="161"/>
      <c r="I2" s="161" t="s">
        <v>12</v>
      </c>
      <c r="J2" s="161"/>
      <c r="K2" s="161" t="s">
        <v>13</v>
      </c>
      <c r="L2" s="161"/>
      <c r="M2" s="160" t="s">
        <v>7</v>
      </c>
    </row>
    <row r="3" spans="1:13" ht="24.75" customHeight="1">
      <c r="A3" s="160"/>
      <c r="B3" s="160"/>
      <c r="C3" s="160"/>
      <c r="D3" s="160"/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160"/>
    </row>
    <row r="4" spans="1:13" ht="24.75" customHeight="1">
      <c r="A4" s="28" t="s">
        <v>124</v>
      </c>
      <c r="B4" s="7"/>
      <c r="C4" s="7"/>
      <c r="D4" s="7"/>
      <c r="E4" s="2"/>
      <c r="F4" s="2"/>
      <c r="G4" s="2"/>
      <c r="H4" s="2"/>
      <c r="I4" s="2"/>
      <c r="J4" s="2"/>
      <c r="K4" s="2"/>
      <c r="L4" s="2"/>
      <c r="M4" s="7"/>
    </row>
    <row r="5" spans="1:13" ht="24.75" customHeight="1">
      <c r="A5" s="103" t="s">
        <v>55</v>
      </c>
      <c r="B5" s="103" t="s">
        <v>57</v>
      </c>
      <c r="C5" s="101" t="s">
        <v>4</v>
      </c>
      <c r="D5" s="101">
        <v>30</v>
      </c>
      <c r="E5" s="105" t="s">
        <v>139</v>
      </c>
      <c r="F5" s="105" t="s">
        <v>130</v>
      </c>
      <c r="G5" s="105" t="s">
        <v>139</v>
      </c>
      <c r="H5" s="106" t="s">
        <v>130</v>
      </c>
      <c r="I5" s="105" t="s">
        <v>139</v>
      </c>
      <c r="J5" s="105" t="s">
        <v>130</v>
      </c>
      <c r="K5" s="105" t="s">
        <v>139</v>
      </c>
      <c r="L5" s="105" t="s">
        <v>130</v>
      </c>
      <c r="M5" s="104" t="s">
        <v>131</v>
      </c>
    </row>
    <row r="6" spans="1:13" ht="24.75" customHeight="1">
      <c r="A6" s="3" t="s">
        <v>98</v>
      </c>
      <c r="B6" s="3" t="s">
        <v>100</v>
      </c>
      <c r="C6" s="5" t="s">
        <v>52</v>
      </c>
      <c r="D6" s="5">
        <v>4</v>
      </c>
      <c r="E6" s="6"/>
      <c r="F6" s="6">
        <f>E6*D6</f>
        <v>0</v>
      </c>
      <c r="G6" s="6">
        <v>0</v>
      </c>
      <c r="H6" s="6">
        <f>G6*D6</f>
        <v>0</v>
      </c>
      <c r="I6" s="6">
        <v>0</v>
      </c>
      <c r="J6" s="6">
        <f>I6*D6</f>
        <v>0</v>
      </c>
      <c r="K6" s="8">
        <f>E6+G6+I6</f>
        <v>0</v>
      </c>
      <c r="L6" s="8">
        <f aca="true" t="shared" si="0" ref="L6:L13">K6*D6</f>
        <v>0</v>
      </c>
      <c r="M6" s="7"/>
    </row>
    <row r="7" spans="1:13" ht="24.75" customHeight="1">
      <c r="A7" s="3" t="s">
        <v>99</v>
      </c>
      <c r="B7" s="3" t="s">
        <v>56</v>
      </c>
      <c r="C7" s="5" t="s">
        <v>5</v>
      </c>
      <c r="D7" s="5">
        <v>1</v>
      </c>
      <c r="E7" s="6"/>
      <c r="F7" s="6">
        <f aca="true" t="shared" si="1" ref="F7:F14">E7*D7</f>
        <v>0</v>
      </c>
      <c r="G7" s="6"/>
      <c r="H7" s="6">
        <f aca="true" t="shared" si="2" ref="H7:H14">G7*D7</f>
        <v>0</v>
      </c>
      <c r="I7" s="6">
        <v>0</v>
      </c>
      <c r="J7" s="6">
        <f aca="true" t="shared" si="3" ref="J7:J14">I7*D7</f>
        <v>0</v>
      </c>
      <c r="K7" s="8">
        <f aca="true" t="shared" si="4" ref="K7:K14">E7+G7+I7</f>
        <v>0</v>
      </c>
      <c r="L7" s="8">
        <f t="shared" si="0"/>
        <v>0</v>
      </c>
      <c r="M7" s="7"/>
    </row>
    <row r="8" spans="1:13" ht="24.75" customHeight="1">
      <c r="A8" s="3" t="s">
        <v>101</v>
      </c>
      <c r="B8" s="3" t="s">
        <v>103</v>
      </c>
      <c r="C8" s="5" t="s">
        <v>4</v>
      </c>
      <c r="D8" s="5">
        <v>1</v>
      </c>
      <c r="E8" s="6"/>
      <c r="F8" s="6">
        <f t="shared" si="1"/>
        <v>0</v>
      </c>
      <c r="G8" s="6"/>
      <c r="H8" s="6">
        <f t="shared" si="2"/>
        <v>0</v>
      </c>
      <c r="I8" s="6"/>
      <c r="J8" s="6">
        <f t="shared" si="3"/>
        <v>0</v>
      </c>
      <c r="K8" s="8">
        <f t="shared" si="4"/>
        <v>0</v>
      </c>
      <c r="L8" s="8">
        <f t="shared" si="0"/>
        <v>0</v>
      </c>
      <c r="M8" s="4"/>
    </row>
    <row r="9" spans="1:13" ht="24.75" customHeight="1">
      <c r="A9" s="3" t="s">
        <v>102</v>
      </c>
      <c r="B9" s="3" t="s">
        <v>104</v>
      </c>
      <c r="C9" s="5" t="s">
        <v>4</v>
      </c>
      <c r="D9" s="5">
        <v>3</v>
      </c>
      <c r="E9" s="6"/>
      <c r="F9" s="6">
        <f t="shared" si="1"/>
        <v>0</v>
      </c>
      <c r="G9" s="6">
        <v>0</v>
      </c>
      <c r="H9" s="6">
        <f t="shared" si="2"/>
        <v>0</v>
      </c>
      <c r="I9" s="6">
        <v>0</v>
      </c>
      <c r="J9" s="6">
        <f t="shared" si="3"/>
        <v>0</v>
      </c>
      <c r="K9" s="8">
        <f t="shared" si="4"/>
        <v>0</v>
      </c>
      <c r="L9" s="8">
        <f t="shared" si="0"/>
        <v>0</v>
      </c>
      <c r="M9" s="4"/>
    </row>
    <row r="10" spans="1:13" ht="24.75" customHeight="1">
      <c r="A10" s="3" t="s">
        <v>92</v>
      </c>
      <c r="B10" s="3" t="s">
        <v>105</v>
      </c>
      <c r="C10" s="5" t="s">
        <v>4</v>
      </c>
      <c r="D10" s="5">
        <v>2</v>
      </c>
      <c r="E10" s="6"/>
      <c r="F10" s="6">
        <f t="shared" si="1"/>
        <v>0</v>
      </c>
      <c r="G10" s="6">
        <v>0</v>
      </c>
      <c r="H10" s="6">
        <f t="shared" si="2"/>
        <v>0</v>
      </c>
      <c r="I10" s="6">
        <v>0</v>
      </c>
      <c r="J10" s="6">
        <f t="shared" si="3"/>
        <v>0</v>
      </c>
      <c r="K10" s="8">
        <f t="shared" si="4"/>
        <v>0</v>
      </c>
      <c r="L10" s="8">
        <f t="shared" si="0"/>
        <v>0</v>
      </c>
      <c r="M10" s="4"/>
    </row>
    <row r="11" spans="1:13" ht="24.75" customHeight="1">
      <c r="A11" s="3" t="s">
        <v>92</v>
      </c>
      <c r="B11" s="3" t="s">
        <v>106</v>
      </c>
      <c r="C11" s="5" t="s">
        <v>4</v>
      </c>
      <c r="D11" s="5">
        <v>2</v>
      </c>
      <c r="E11" s="6"/>
      <c r="F11" s="6">
        <f t="shared" si="1"/>
        <v>0</v>
      </c>
      <c r="G11" s="6">
        <v>0</v>
      </c>
      <c r="H11" s="6">
        <f t="shared" si="2"/>
        <v>0</v>
      </c>
      <c r="I11" s="6">
        <v>0</v>
      </c>
      <c r="J11" s="6">
        <f t="shared" si="3"/>
        <v>0</v>
      </c>
      <c r="K11" s="8">
        <f t="shared" si="4"/>
        <v>0</v>
      </c>
      <c r="L11" s="8">
        <f t="shared" si="0"/>
        <v>0</v>
      </c>
      <c r="M11" s="4"/>
    </row>
    <row r="12" spans="1:13" ht="24.75" customHeight="1">
      <c r="A12" s="3" t="s">
        <v>53</v>
      </c>
      <c r="B12" s="3" t="s">
        <v>54</v>
      </c>
      <c r="C12" s="5" t="s">
        <v>4</v>
      </c>
      <c r="D12" s="5">
        <v>30</v>
      </c>
      <c r="E12" s="6"/>
      <c r="F12" s="6">
        <f t="shared" si="1"/>
        <v>0</v>
      </c>
      <c r="G12" s="6">
        <v>0</v>
      </c>
      <c r="H12" s="6">
        <f t="shared" si="2"/>
        <v>0</v>
      </c>
      <c r="I12" s="6">
        <v>0</v>
      </c>
      <c r="J12" s="6">
        <f t="shared" si="3"/>
        <v>0</v>
      </c>
      <c r="K12" s="8">
        <f t="shared" si="4"/>
        <v>0</v>
      </c>
      <c r="L12" s="8">
        <f t="shared" si="0"/>
        <v>0</v>
      </c>
      <c r="M12" s="4"/>
    </row>
    <row r="13" spans="1:13" ht="24.75" customHeight="1">
      <c r="A13" s="3" t="s">
        <v>97</v>
      </c>
      <c r="B13" s="3" t="s">
        <v>54</v>
      </c>
      <c r="C13" s="5" t="s">
        <v>5</v>
      </c>
      <c r="D13" s="5">
        <v>1</v>
      </c>
      <c r="E13" s="6"/>
      <c r="F13" s="6">
        <f t="shared" si="1"/>
        <v>0</v>
      </c>
      <c r="G13" s="6">
        <v>0</v>
      </c>
      <c r="H13" s="6">
        <f t="shared" si="2"/>
        <v>0</v>
      </c>
      <c r="I13" s="6">
        <v>0</v>
      </c>
      <c r="J13" s="6">
        <f t="shared" si="3"/>
        <v>0</v>
      </c>
      <c r="K13" s="8">
        <f t="shared" si="4"/>
        <v>0</v>
      </c>
      <c r="L13" s="8">
        <f t="shared" si="0"/>
        <v>0</v>
      </c>
      <c r="M13" s="4"/>
    </row>
    <row r="14" spans="1:13" ht="24.75" customHeight="1">
      <c r="A14" s="3" t="s">
        <v>137</v>
      </c>
      <c r="B14" s="3" t="s">
        <v>138</v>
      </c>
      <c r="C14" s="5" t="s">
        <v>5</v>
      </c>
      <c r="D14" s="5">
        <v>1</v>
      </c>
      <c r="E14" s="6"/>
      <c r="F14" s="6">
        <f t="shared" si="1"/>
        <v>0</v>
      </c>
      <c r="G14" s="6">
        <v>0</v>
      </c>
      <c r="H14" s="6">
        <f t="shared" si="2"/>
        <v>0</v>
      </c>
      <c r="I14" s="6">
        <v>8500000</v>
      </c>
      <c r="J14" s="6">
        <f t="shared" si="3"/>
        <v>8500000</v>
      </c>
      <c r="K14" s="8">
        <f t="shared" si="4"/>
        <v>8500000</v>
      </c>
      <c r="L14" s="8">
        <f>K14*D14</f>
        <v>8500000</v>
      </c>
      <c r="M14" s="4"/>
    </row>
    <row r="15" spans="1:13" ht="24.75" customHeight="1">
      <c r="A15" s="3"/>
      <c r="B15" s="3"/>
      <c r="C15" s="5"/>
      <c r="D15" s="5"/>
      <c r="E15" s="6"/>
      <c r="F15" s="6"/>
      <c r="G15" s="6"/>
      <c r="H15" s="6"/>
      <c r="I15" s="6"/>
      <c r="J15" s="6"/>
      <c r="K15" s="8"/>
      <c r="L15" s="8"/>
      <c r="M15" s="4"/>
    </row>
    <row r="16" spans="1:13" ht="24.75" customHeight="1">
      <c r="A16" s="3"/>
      <c r="B16" s="3"/>
      <c r="C16" s="5"/>
      <c r="D16" s="5"/>
      <c r="E16" s="6"/>
      <c r="F16" s="6"/>
      <c r="G16" s="11"/>
      <c r="H16" s="6"/>
      <c r="I16" s="6"/>
      <c r="J16" s="6"/>
      <c r="K16" s="8"/>
      <c r="L16" s="9"/>
      <c r="M16" s="26"/>
    </row>
    <row r="17" spans="1:13" ht="24.75" customHeight="1">
      <c r="A17" s="3"/>
      <c r="B17" s="3"/>
      <c r="C17" s="5"/>
      <c r="D17" s="5"/>
      <c r="E17" s="6"/>
      <c r="F17" s="6"/>
      <c r="G17" s="11"/>
      <c r="H17" s="6"/>
      <c r="I17" s="6"/>
      <c r="J17" s="6"/>
      <c r="K17" s="8"/>
      <c r="L17" s="9"/>
      <c r="M17" s="26"/>
    </row>
    <row r="18" spans="1:13" ht="24.75" customHeight="1">
      <c r="A18" s="3"/>
      <c r="B18" s="3"/>
      <c r="C18" s="5"/>
      <c r="D18" s="5"/>
      <c r="E18" s="6"/>
      <c r="F18" s="6"/>
      <c r="G18" s="11"/>
      <c r="H18" s="6"/>
      <c r="I18" s="6"/>
      <c r="J18" s="6"/>
      <c r="K18" s="8"/>
      <c r="L18" s="9"/>
      <c r="M18" s="26"/>
    </row>
    <row r="19" spans="1:13" ht="24.75" customHeight="1">
      <c r="A19" s="3"/>
      <c r="B19" s="3"/>
      <c r="C19" s="5"/>
      <c r="D19" s="5"/>
      <c r="E19" s="6"/>
      <c r="F19" s="6"/>
      <c r="G19" s="11"/>
      <c r="H19" s="6"/>
      <c r="I19" s="6"/>
      <c r="J19" s="6"/>
      <c r="K19" s="8"/>
      <c r="L19" s="9"/>
      <c r="M19" s="26"/>
    </row>
    <row r="20" spans="1:13" ht="24.75" customHeight="1">
      <c r="A20" s="3"/>
      <c r="B20" s="3"/>
      <c r="C20" s="5"/>
      <c r="D20" s="5"/>
      <c r="E20" s="6"/>
      <c r="F20" s="6"/>
      <c r="G20" s="11"/>
      <c r="H20" s="6"/>
      <c r="I20" s="6"/>
      <c r="J20" s="6"/>
      <c r="K20" s="8"/>
      <c r="L20" s="9"/>
      <c r="M20" s="26"/>
    </row>
    <row r="21" spans="1:13" ht="24.75" customHeight="1">
      <c r="A21" s="3"/>
      <c r="B21" s="3"/>
      <c r="C21" s="5"/>
      <c r="D21" s="5"/>
      <c r="E21" s="6"/>
      <c r="F21" s="6"/>
      <c r="G21" s="11"/>
      <c r="H21" s="6"/>
      <c r="I21" s="6"/>
      <c r="J21" s="6"/>
      <c r="K21" s="8"/>
      <c r="L21" s="9"/>
      <c r="M21" s="26"/>
    </row>
    <row r="22" spans="1:13" ht="24.75" customHeight="1">
      <c r="A22" s="3"/>
      <c r="B22" s="3"/>
      <c r="C22" s="5"/>
      <c r="D22" s="5"/>
      <c r="E22" s="6"/>
      <c r="F22" s="6"/>
      <c r="G22" s="11"/>
      <c r="H22" s="6"/>
      <c r="I22" s="6"/>
      <c r="J22" s="6"/>
      <c r="K22" s="8"/>
      <c r="L22" s="9"/>
      <c r="M22" s="26"/>
    </row>
    <row r="23" spans="1:13" ht="24.75" customHeight="1">
      <c r="A23" s="3"/>
      <c r="B23" s="3"/>
      <c r="C23" s="5"/>
      <c r="D23" s="5"/>
      <c r="E23" s="6"/>
      <c r="F23" s="6"/>
      <c r="G23" s="6"/>
      <c r="H23" s="6"/>
      <c r="I23" s="6"/>
      <c r="J23" s="6"/>
      <c r="K23" s="9"/>
      <c r="L23" s="9"/>
      <c r="M23" s="4"/>
    </row>
    <row r="24" spans="1:13" ht="24.75" customHeight="1">
      <c r="A24" s="3"/>
      <c r="B24" s="3"/>
      <c r="C24" s="5"/>
      <c r="D24" s="5"/>
      <c r="E24" s="6"/>
      <c r="F24" s="6"/>
      <c r="G24" s="6"/>
      <c r="H24" s="6"/>
      <c r="I24" s="6"/>
      <c r="J24" s="6"/>
      <c r="K24" s="9"/>
      <c r="L24" s="9"/>
      <c r="M24" s="4"/>
    </row>
    <row r="25" spans="1:13" ht="24.75" customHeight="1">
      <c r="A25" s="3"/>
      <c r="B25" s="3"/>
      <c r="C25" s="5"/>
      <c r="D25" s="5"/>
      <c r="E25" s="6"/>
      <c r="F25" s="6"/>
      <c r="G25" s="6"/>
      <c r="H25" s="6"/>
      <c r="I25" s="6"/>
      <c r="J25" s="6"/>
      <c r="K25" s="6"/>
      <c r="L25" s="9"/>
      <c r="M25" s="4"/>
    </row>
    <row r="26" spans="1:13" ht="24.75" customHeight="1" thickBot="1">
      <c r="A26" s="89"/>
      <c r="B26" s="89"/>
      <c r="C26" s="90"/>
      <c r="D26" s="90"/>
      <c r="E26" s="91"/>
      <c r="F26" s="91"/>
      <c r="G26" s="91"/>
      <c r="H26" s="91"/>
      <c r="I26" s="91"/>
      <c r="J26" s="91"/>
      <c r="K26" s="91"/>
      <c r="L26" s="92"/>
      <c r="M26" s="93"/>
    </row>
    <row r="27" spans="1:13" ht="24.75" customHeight="1" thickBot="1">
      <c r="A27" s="67" t="s">
        <v>94</v>
      </c>
      <c r="B27" s="67" t="s">
        <v>6</v>
      </c>
      <c r="C27" s="68"/>
      <c r="D27" s="68"/>
      <c r="E27" s="69"/>
      <c r="F27" s="69">
        <f>SUM(F5:F26)</f>
        <v>0</v>
      </c>
      <c r="G27" s="69"/>
      <c r="H27" s="69">
        <f>SUM(H5:H26)</f>
        <v>0</v>
      </c>
      <c r="I27" s="69"/>
      <c r="J27" s="69">
        <f>SUM(J5:J26)</f>
        <v>8500000</v>
      </c>
      <c r="K27" s="69"/>
      <c r="L27" s="70">
        <f>SUM(L5:L26)</f>
        <v>8500000</v>
      </c>
      <c r="M27" s="71"/>
    </row>
    <row r="28" spans="1:13" ht="34.5" customHeight="1" thickTop="1">
      <c r="A28" s="159" t="s">
        <v>51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13" ht="24.75" customHeight="1">
      <c r="A29" s="160" t="s">
        <v>8</v>
      </c>
      <c r="B29" s="160" t="s">
        <v>9</v>
      </c>
      <c r="C29" s="160" t="s">
        <v>0</v>
      </c>
      <c r="D29" s="160" t="s">
        <v>1</v>
      </c>
      <c r="E29" s="161" t="s">
        <v>10</v>
      </c>
      <c r="F29" s="161"/>
      <c r="G29" s="161" t="s">
        <v>11</v>
      </c>
      <c r="H29" s="161"/>
      <c r="I29" s="161" t="s">
        <v>12</v>
      </c>
      <c r="J29" s="161"/>
      <c r="K29" s="161" t="s">
        <v>13</v>
      </c>
      <c r="L29" s="161"/>
      <c r="M29" s="160" t="s">
        <v>7</v>
      </c>
    </row>
    <row r="30" spans="1:13" ht="24.75" customHeight="1">
      <c r="A30" s="160"/>
      <c r="B30" s="160"/>
      <c r="C30" s="160"/>
      <c r="D30" s="160"/>
      <c r="E30" s="2" t="s">
        <v>2</v>
      </c>
      <c r="F30" s="2" t="s">
        <v>3</v>
      </c>
      <c r="G30" s="2" t="s">
        <v>2</v>
      </c>
      <c r="H30" s="2" t="s">
        <v>3</v>
      </c>
      <c r="I30" s="2" t="s">
        <v>2</v>
      </c>
      <c r="J30" s="2" t="s">
        <v>3</v>
      </c>
      <c r="K30" s="2" t="s">
        <v>2</v>
      </c>
      <c r="L30" s="2" t="s">
        <v>3</v>
      </c>
      <c r="M30" s="160"/>
    </row>
    <row r="31" spans="1:13" ht="24.75" customHeight="1">
      <c r="A31" s="28" t="s">
        <v>127</v>
      </c>
      <c r="B31" s="3"/>
      <c r="C31" s="5"/>
      <c r="D31" s="5"/>
      <c r="E31" s="6"/>
      <c r="F31" s="6"/>
      <c r="G31" s="2"/>
      <c r="H31" s="2"/>
      <c r="I31" s="2"/>
      <c r="J31" s="2"/>
      <c r="K31" s="8"/>
      <c r="L31" s="8"/>
      <c r="M31" s="7"/>
    </row>
    <row r="32" spans="1:13" ht="24.75" customHeight="1">
      <c r="A32" s="3" t="s">
        <v>58</v>
      </c>
      <c r="B32" s="3" t="s">
        <v>107</v>
      </c>
      <c r="C32" s="5" t="s">
        <v>59</v>
      </c>
      <c r="D32" s="10">
        <v>20</v>
      </c>
      <c r="E32" s="6"/>
      <c r="F32" s="6">
        <f>E32*D32</f>
        <v>0</v>
      </c>
      <c r="G32" s="6"/>
      <c r="H32" s="6">
        <f>G32*D32</f>
        <v>0</v>
      </c>
      <c r="I32" s="6">
        <v>0</v>
      </c>
      <c r="J32" s="6">
        <f>I32*D32</f>
        <v>0</v>
      </c>
      <c r="K32" s="9">
        <f>E32+G32+I32</f>
        <v>0</v>
      </c>
      <c r="L32" s="9">
        <f>K32*D32</f>
        <v>0</v>
      </c>
      <c r="M32" s="26"/>
    </row>
    <row r="33" spans="1:13" ht="24.75" customHeight="1">
      <c r="A33" s="3" t="s">
        <v>58</v>
      </c>
      <c r="B33" s="3" t="s">
        <v>108</v>
      </c>
      <c r="C33" s="5" t="s">
        <v>59</v>
      </c>
      <c r="D33" s="5">
        <v>500</v>
      </c>
      <c r="E33" s="6"/>
      <c r="F33" s="6">
        <f>E33*D33</f>
        <v>0</v>
      </c>
      <c r="G33" s="6">
        <v>0</v>
      </c>
      <c r="H33" s="6">
        <f aca="true" t="shared" si="5" ref="H33:H44">G33*D33</f>
        <v>0</v>
      </c>
      <c r="I33" s="6">
        <v>0</v>
      </c>
      <c r="J33" s="6">
        <f aca="true" t="shared" si="6" ref="J33:J51">I33*D33</f>
        <v>0</v>
      </c>
      <c r="K33" s="9">
        <f aca="true" t="shared" si="7" ref="K33:K51">E33+G33+I33</f>
        <v>0</v>
      </c>
      <c r="L33" s="9">
        <f>K33*D33</f>
        <v>0</v>
      </c>
      <c r="M33" s="26"/>
    </row>
    <row r="34" spans="1:13" ht="24.75" customHeight="1">
      <c r="A34" s="3" t="s">
        <v>60</v>
      </c>
      <c r="B34" s="3" t="s">
        <v>61</v>
      </c>
      <c r="C34" s="5" t="s">
        <v>59</v>
      </c>
      <c r="D34" s="5">
        <v>120</v>
      </c>
      <c r="E34" s="6"/>
      <c r="F34" s="6">
        <f>E34*D34</f>
        <v>0</v>
      </c>
      <c r="G34" s="6">
        <v>0</v>
      </c>
      <c r="H34" s="6">
        <f t="shared" si="5"/>
        <v>0</v>
      </c>
      <c r="I34" s="6">
        <v>0</v>
      </c>
      <c r="J34" s="6">
        <f t="shared" si="6"/>
        <v>0</v>
      </c>
      <c r="K34" s="9">
        <f t="shared" si="7"/>
        <v>0</v>
      </c>
      <c r="L34" s="9">
        <f>K34*D34</f>
        <v>0</v>
      </c>
      <c r="M34" s="4"/>
    </row>
    <row r="35" spans="1:13" ht="24.75" customHeight="1">
      <c r="A35" s="3" t="s">
        <v>62</v>
      </c>
      <c r="B35" s="3" t="s">
        <v>109</v>
      </c>
      <c r="C35" s="5" t="s">
        <v>59</v>
      </c>
      <c r="D35" s="5">
        <v>660</v>
      </c>
      <c r="E35" s="6"/>
      <c r="F35" s="6">
        <f>E35*D35</f>
        <v>0</v>
      </c>
      <c r="G35" s="6">
        <v>0</v>
      </c>
      <c r="H35" s="6">
        <f t="shared" si="5"/>
        <v>0</v>
      </c>
      <c r="I35" s="6">
        <v>0</v>
      </c>
      <c r="J35" s="6">
        <f t="shared" si="6"/>
        <v>0</v>
      </c>
      <c r="K35" s="9">
        <f t="shared" si="7"/>
        <v>0</v>
      </c>
      <c r="L35" s="9">
        <f>K35*D35</f>
        <v>0</v>
      </c>
      <c r="M35" s="4"/>
    </row>
    <row r="36" spans="1:13" ht="24.75" customHeight="1">
      <c r="A36" s="3" t="s">
        <v>62</v>
      </c>
      <c r="B36" s="3" t="s">
        <v>96</v>
      </c>
      <c r="C36" s="5" t="s">
        <v>59</v>
      </c>
      <c r="D36" s="5">
        <v>250</v>
      </c>
      <c r="E36" s="6"/>
      <c r="F36" s="6">
        <f>E36*D36</f>
        <v>0</v>
      </c>
      <c r="G36" s="6">
        <v>0</v>
      </c>
      <c r="H36" s="6">
        <f t="shared" si="5"/>
        <v>0</v>
      </c>
      <c r="I36" s="6">
        <v>0</v>
      </c>
      <c r="J36" s="6">
        <f t="shared" si="6"/>
        <v>0</v>
      </c>
      <c r="K36" s="9">
        <f t="shared" si="7"/>
        <v>0</v>
      </c>
      <c r="L36" s="9">
        <f>K36*D36</f>
        <v>0</v>
      </c>
      <c r="M36" s="4"/>
    </row>
    <row r="37" spans="1:13" ht="24.75" customHeight="1">
      <c r="A37" s="3" t="s">
        <v>62</v>
      </c>
      <c r="B37" s="3" t="s">
        <v>110</v>
      </c>
      <c r="C37" s="5" t="s">
        <v>59</v>
      </c>
      <c r="D37" s="5">
        <v>120</v>
      </c>
      <c r="E37" s="6"/>
      <c r="F37" s="6">
        <f aca="true" t="shared" si="8" ref="F37:F47">E37*D37</f>
        <v>0</v>
      </c>
      <c r="G37" s="6">
        <v>0</v>
      </c>
      <c r="H37" s="6">
        <f t="shared" si="5"/>
        <v>0</v>
      </c>
      <c r="I37" s="6">
        <v>0</v>
      </c>
      <c r="J37" s="6">
        <f t="shared" si="6"/>
        <v>0</v>
      </c>
      <c r="K37" s="9">
        <f t="shared" si="7"/>
        <v>0</v>
      </c>
      <c r="L37" s="9">
        <f aca="true" t="shared" si="9" ref="L37:L47">K37*D37</f>
        <v>0</v>
      </c>
      <c r="M37" s="4"/>
    </row>
    <row r="38" spans="1:13" ht="24.75" customHeight="1">
      <c r="A38" s="3" t="s">
        <v>62</v>
      </c>
      <c r="B38" s="3" t="s">
        <v>113</v>
      </c>
      <c r="C38" s="5" t="s">
        <v>59</v>
      </c>
      <c r="D38" s="5">
        <v>250</v>
      </c>
      <c r="E38" s="6"/>
      <c r="F38" s="6">
        <f>E38*D38</f>
        <v>0</v>
      </c>
      <c r="G38" s="6">
        <v>0</v>
      </c>
      <c r="H38" s="6">
        <f t="shared" si="5"/>
        <v>0</v>
      </c>
      <c r="I38" s="6">
        <v>0</v>
      </c>
      <c r="J38" s="6">
        <f t="shared" si="6"/>
        <v>0</v>
      </c>
      <c r="K38" s="9">
        <f t="shared" si="7"/>
        <v>0</v>
      </c>
      <c r="L38" s="9">
        <f>K38*D38</f>
        <v>0</v>
      </c>
      <c r="M38" s="4"/>
    </row>
    <row r="39" spans="1:13" ht="24.75" customHeight="1">
      <c r="A39" s="3" t="s">
        <v>62</v>
      </c>
      <c r="B39" s="3" t="s">
        <v>114</v>
      </c>
      <c r="C39" s="5" t="s">
        <v>59</v>
      </c>
      <c r="D39" s="5">
        <v>80</v>
      </c>
      <c r="E39" s="6"/>
      <c r="F39" s="6">
        <f>E39*D39</f>
        <v>0</v>
      </c>
      <c r="G39" s="6">
        <v>0</v>
      </c>
      <c r="H39" s="6">
        <f t="shared" si="5"/>
        <v>0</v>
      </c>
      <c r="I39" s="6">
        <v>0</v>
      </c>
      <c r="J39" s="6">
        <f t="shared" si="6"/>
        <v>0</v>
      </c>
      <c r="K39" s="9">
        <f t="shared" si="7"/>
        <v>0</v>
      </c>
      <c r="L39" s="9">
        <f>K39*D39</f>
        <v>0</v>
      </c>
      <c r="M39" s="4"/>
    </row>
    <row r="40" spans="1:13" ht="24.75" customHeight="1">
      <c r="A40" s="3" t="s">
        <v>95</v>
      </c>
      <c r="B40" s="3" t="s">
        <v>111</v>
      </c>
      <c r="C40" s="5" t="s">
        <v>59</v>
      </c>
      <c r="D40" s="101">
        <v>500</v>
      </c>
      <c r="E40" s="6"/>
      <c r="F40" s="6">
        <f t="shared" si="8"/>
        <v>0</v>
      </c>
      <c r="G40" s="6">
        <v>0</v>
      </c>
      <c r="H40" s="6">
        <f t="shared" si="5"/>
        <v>0</v>
      </c>
      <c r="I40" s="6">
        <v>0</v>
      </c>
      <c r="J40" s="6">
        <f t="shared" si="6"/>
        <v>0</v>
      </c>
      <c r="K40" s="9">
        <f t="shared" si="7"/>
        <v>0</v>
      </c>
      <c r="L40" s="9">
        <f t="shared" si="9"/>
        <v>0</v>
      </c>
      <c r="M40" s="4"/>
    </row>
    <row r="41" spans="1:13" ht="24.75" customHeight="1">
      <c r="A41" s="3" t="s">
        <v>63</v>
      </c>
      <c r="B41" s="3" t="s">
        <v>64</v>
      </c>
      <c r="C41" s="5" t="s">
        <v>4</v>
      </c>
      <c r="D41" s="101">
        <v>24</v>
      </c>
      <c r="E41" s="6"/>
      <c r="F41" s="6">
        <f t="shared" si="8"/>
        <v>0</v>
      </c>
      <c r="G41" s="6">
        <v>0</v>
      </c>
      <c r="H41" s="6">
        <f t="shared" si="5"/>
        <v>0</v>
      </c>
      <c r="I41" s="6">
        <v>0</v>
      </c>
      <c r="J41" s="6">
        <f t="shared" si="6"/>
        <v>0</v>
      </c>
      <c r="K41" s="9">
        <f t="shared" si="7"/>
        <v>0</v>
      </c>
      <c r="L41" s="9">
        <f t="shared" si="9"/>
        <v>0</v>
      </c>
      <c r="M41" s="33"/>
    </row>
    <row r="42" spans="1:13" ht="24.75" customHeight="1">
      <c r="A42" s="29" t="s">
        <v>63</v>
      </c>
      <c r="B42" s="29" t="s">
        <v>65</v>
      </c>
      <c r="C42" s="30" t="s">
        <v>4</v>
      </c>
      <c r="D42" s="102">
        <v>10</v>
      </c>
      <c r="E42" s="31"/>
      <c r="F42" s="31">
        <f t="shared" si="8"/>
        <v>0</v>
      </c>
      <c r="G42" s="6">
        <v>0</v>
      </c>
      <c r="H42" s="6">
        <f t="shared" si="5"/>
        <v>0</v>
      </c>
      <c r="I42" s="6">
        <v>0</v>
      </c>
      <c r="J42" s="6">
        <f t="shared" si="6"/>
        <v>0</v>
      </c>
      <c r="K42" s="9">
        <f t="shared" si="7"/>
        <v>0</v>
      </c>
      <c r="L42" s="32">
        <f t="shared" si="9"/>
        <v>0</v>
      </c>
      <c r="M42" s="4"/>
    </row>
    <row r="43" spans="1:13" ht="24.75" customHeight="1">
      <c r="A43" s="3" t="s">
        <v>121</v>
      </c>
      <c r="B43" s="3" t="s">
        <v>120</v>
      </c>
      <c r="C43" s="30" t="s">
        <v>4</v>
      </c>
      <c r="D43" s="101">
        <v>12</v>
      </c>
      <c r="E43" s="6"/>
      <c r="F43" s="6">
        <f>E43*D43</f>
        <v>0</v>
      </c>
      <c r="G43" s="6">
        <v>0</v>
      </c>
      <c r="H43" s="6">
        <f t="shared" si="5"/>
        <v>0</v>
      </c>
      <c r="I43" s="6">
        <v>0</v>
      </c>
      <c r="J43" s="6">
        <f t="shared" si="6"/>
        <v>0</v>
      </c>
      <c r="K43" s="9">
        <f t="shared" si="7"/>
        <v>0</v>
      </c>
      <c r="L43" s="8">
        <f>K43*D43</f>
        <v>0</v>
      </c>
      <c r="M43" s="4"/>
    </row>
    <row r="44" spans="1:13" ht="24.75" customHeight="1">
      <c r="A44" s="3" t="s">
        <v>122</v>
      </c>
      <c r="B44" s="3" t="s">
        <v>123</v>
      </c>
      <c r="C44" s="30" t="s">
        <v>4</v>
      </c>
      <c r="D44" s="101">
        <v>12</v>
      </c>
      <c r="E44" s="6"/>
      <c r="F44" s="6">
        <f>E44*D44</f>
        <v>0</v>
      </c>
      <c r="G44" s="6">
        <v>0</v>
      </c>
      <c r="H44" s="6">
        <f t="shared" si="5"/>
        <v>0</v>
      </c>
      <c r="I44" s="6">
        <v>0</v>
      </c>
      <c r="J44" s="6">
        <f t="shared" si="6"/>
        <v>0</v>
      </c>
      <c r="K44" s="9">
        <f t="shared" si="7"/>
        <v>0</v>
      </c>
      <c r="L44" s="8">
        <f>K44*D44</f>
        <v>0</v>
      </c>
      <c r="M44" s="4"/>
    </row>
    <row r="45" spans="1:13" ht="24.75" customHeight="1">
      <c r="A45" s="3" t="s">
        <v>91</v>
      </c>
      <c r="B45" s="3" t="s">
        <v>54</v>
      </c>
      <c r="C45" s="5" t="s">
        <v>59</v>
      </c>
      <c r="D45" s="101">
        <v>150</v>
      </c>
      <c r="E45" s="6"/>
      <c r="F45" s="6">
        <f t="shared" si="8"/>
        <v>0</v>
      </c>
      <c r="G45" s="6">
        <v>0</v>
      </c>
      <c r="H45" s="6">
        <f aca="true" t="shared" si="10" ref="H45:H51">G45*D45</f>
        <v>0</v>
      </c>
      <c r="I45" s="6">
        <v>0</v>
      </c>
      <c r="J45" s="6">
        <f t="shared" si="6"/>
        <v>0</v>
      </c>
      <c r="K45" s="9">
        <f t="shared" si="7"/>
        <v>0</v>
      </c>
      <c r="L45" s="8">
        <f t="shared" si="9"/>
        <v>0</v>
      </c>
      <c r="M45" s="4"/>
    </row>
    <row r="46" spans="1:13" ht="24.75" customHeight="1">
      <c r="A46" s="3" t="s">
        <v>118</v>
      </c>
      <c r="B46" s="3" t="s">
        <v>54</v>
      </c>
      <c r="C46" s="5" t="s">
        <v>59</v>
      </c>
      <c r="D46" s="101">
        <v>150</v>
      </c>
      <c r="E46" s="6"/>
      <c r="F46" s="6">
        <f t="shared" si="8"/>
        <v>0</v>
      </c>
      <c r="G46" s="6">
        <v>0</v>
      </c>
      <c r="H46" s="6">
        <f t="shared" si="10"/>
        <v>0</v>
      </c>
      <c r="I46" s="6">
        <v>0</v>
      </c>
      <c r="J46" s="6">
        <f t="shared" si="6"/>
        <v>0</v>
      </c>
      <c r="K46" s="9">
        <f t="shared" si="7"/>
        <v>0</v>
      </c>
      <c r="L46" s="8">
        <f t="shared" si="9"/>
        <v>0</v>
      </c>
      <c r="M46" s="4"/>
    </row>
    <row r="47" spans="1:13" ht="24.75" customHeight="1">
      <c r="A47" s="3" t="s">
        <v>119</v>
      </c>
      <c r="B47" s="3" t="s">
        <v>112</v>
      </c>
      <c r="C47" s="5" t="s">
        <v>59</v>
      </c>
      <c r="D47" s="101">
        <v>250</v>
      </c>
      <c r="E47" s="6"/>
      <c r="F47" s="6">
        <f t="shared" si="8"/>
        <v>0</v>
      </c>
      <c r="G47" s="6">
        <v>0</v>
      </c>
      <c r="H47" s="6">
        <f t="shared" si="10"/>
        <v>0</v>
      </c>
      <c r="I47" s="6">
        <v>0</v>
      </c>
      <c r="J47" s="6">
        <f t="shared" si="6"/>
        <v>0</v>
      </c>
      <c r="K47" s="9">
        <f t="shared" si="7"/>
        <v>0</v>
      </c>
      <c r="L47" s="8">
        <f t="shared" si="9"/>
        <v>0</v>
      </c>
      <c r="M47" s="4"/>
    </row>
    <row r="48" spans="1:13" ht="24.75" customHeight="1">
      <c r="A48" s="3" t="s">
        <v>66</v>
      </c>
      <c r="B48" s="3" t="s">
        <v>67</v>
      </c>
      <c r="C48" s="5" t="s">
        <v>5</v>
      </c>
      <c r="D48" s="5">
        <v>1</v>
      </c>
      <c r="E48" s="6">
        <f>L32+L33</f>
        <v>0</v>
      </c>
      <c r="F48" s="6">
        <f>E48*15%</f>
        <v>0</v>
      </c>
      <c r="G48" s="6">
        <v>0</v>
      </c>
      <c r="H48" s="6">
        <f t="shared" si="10"/>
        <v>0</v>
      </c>
      <c r="I48" s="6">
        <v>0</v>
      </c>
      <c r="J48" s="6">
        <f t="shared" si="6"/>
        <v>0</v>
      </c>
      <c r="K48" s="9">
        <f t="shared" si="7"/>
        <v>0</v>
      </c>
      <c r="L48" s="8">
        <f>F48</f>
        <v>0</v>
      </c>
      <c r="M48" s="4"/>
    </row>
    <row r="49" spans="1:13" ht="24.75" customHeight="1">
      <c r="A49" s="3" t="s">
        <v>68</v>
      </c>
      <c r="B49" s="3" t="s">
        <v>93</v>
      </c>
      <c r="C49" s="5" t="s">
        <v>5</v>
      </c>
      <c r="D49" s="5">
        <v>1</v>
      </c>
      <c r="E49" s="6">
        <f>SUM(L32:L43)+L47</f>
        <v>0</v>
      </c>
      <c r="F49" s="6">
        <f>E49*5%</f>
        <v>0</v>
      </c>
      <c r="G49" s="6">
        <v>0</v>
      </c>
      <c r="H49" s="6">
        <f t="shared" si="10"/>
        <v>0</v>
      </c>
      <c r="I49" s="6">
        <v>0</v>
      </c>
      <c r="J49" s="6">
        <f t="shared" si="6"/>
        <v>0</v>
      </c>
      <c r="K49" s="9">
        <f t="shared" si="7"/>
        <v>0</v>
      </c>
      <c r="L49" s="8">
        <f>F49</f>
        <v>0</v>
      </c>
      <c r="M49" s="4"/>
    </row>
    <row r="50" spans="1:13" ht="24.75" customHeight="1">
      <c r="A50" s="72" t="s">
        <v>115</v>
      </c>
      <c r="B50" s="73" t="s">
        <v>75</v>
      </c>
      <c r="C50" s="5" t="s">
        <v>5</v>
      </c>
      <c r="D50" s="5">
        <v>1</v>
      </c>
      <c r="E50" s="6">
        <f>SUM(L32:L44)+L47</f>
        <v>0</v>
      </c>
      <c r="F50" s="6">
        <f>E50*3%</f>
        <v>0</v>
      </c>
      <c r="G50" s="6">
        <v>0</v>
      </c>
      <c r="H50" s="6">
        <f t="shared" si="10"/>
        <v>0</v>
      </c>
      <c r="I50" s="6">
        <v>0</v>
      </c>
      <c r="J50" s="6">
        <f t="shared" si="6"/>
        <v>0</v>
      </c>
      <c r="K50" s="9">
        <f t="shared" si="7"/>
        <v>0</v>
      </c>
      <c r="L50" s="8">
        <f>F50</f>
        <v>0</v>
      </c>
      <c r="M50" s="44"/>
    </row>
    <row r="51" spans="1:13" ht="24.75" customHeight="1">
      <c r="A51" s="39" t="s">
        <v>116</v>
      </c>
      <c r="B51" s="3"/>
      <c r="C51" s="5" t="s">
        <v>5</v>
      </c>
      <c r="D51" s="5">
        <v>7</v>
      </c>
      <c r="E51" s="6"/>
      <c r="F51" s="6">
        <f>E51*D51</f>
        <v>0</v>
      </c>
      <c r="G51" s="6">
        <v>0</v>
      </c>
      <c r="H51" s="6">
        <f t="shared" si="10"/>
        <v>0</v>
      </c>
      <c r="I51" s="6">
        <v>0</v>
      </c>
      <c r="J51" s="6">
        <f t="shared" si="6"/>
        <v>0</v>
      </c>
      <c r="K51" s="9">
        <f t="shared" si="7"/>
        <v>0</v>
      </c>
      <c r="L51" s="8">
        <f>F51</f>
        <v>0</v>
      </c>
      <c r="M51" s="4"/>
    </row>
    <row r="52" spans="1:13" ht="24.75" customHeight="1">
      <c r="A52" s="39"/>
      <c r="B52" s="3"/>
      <c r="C52" s="5"/>
      <c r="D52" s="5"/>
      <c r="E52" s="6"/>
      <c r="F52" s="6"/>
      <c r="G52" s="6"/>
      <c r="H52" s="6"/>
      <c r="I52" s="6"/>
      <c r="J52" s="6"/>
      <c r="K52" s="6"/>
      <c r="L52" s="9"/>
      <c r="M52" s="4"/>
    </row>
    <row r="53" spans="1:13" ht="24.75" customHeight="1" thickBot="1">
      <c r="A53" s="72"/>
      <c r="B53" s="73"/>
      <c r="C53" s="5"/>
      <c r="D53" s="5"/>
      <c r="E53" s="6"/>
      <c r="F53" s="6"/>
      <c r="G53" s="6"/>
      <c r="H53" s="6"/>
      <c r="I53" s="6"/>
      <c r="J53" s="6"/>
      <c r="K53" s="8"/>
      <c r="L53" s="8"/>
      <c r="M53" s="4"/>
    </row>
    <row r="54" spans="1:13" ht="24.75" customHeight="1" thickBot="1" thickTop="1">
      <c r="A54" s="34" t="s">
        <v>76</v>
      </c>
      <c r="B54" s="34" t="s">
        <v>6</v>
      </c>
      <c r="C54" s="35"/>
      <c r="D54" s="35"/>
      <c r="E54" s="36"/>
      <c r="F54" s="36">
        <f>SUM(F32:F53)</f>
        <v>0</v>
      </c>
      <c r="G54" s="36"/>
      <c r="H54" s="36">
        <f>SUM(H32:H53)</f>
        <v>0</v>
      </c>
      <c r="I54" s="36"/>
      <c r="J54" s="36">
        <f>SUM(J32:J53)</f>
        <v>0</v>
      </c>
      <c r="K54" s="36"/>
      <c r="L54" s="37">
        <f>SUM(L32:L53)</f>
        <v>0</v>
      </c>
      <c r="M54" s="38"/>
    </row>
    <row r="55" spans="1:13" ht="34.5" customHeight="1" thickTop="1">
      <c r="A55" s="159" t="s">
        <v>51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1:13" ht="24.75" customHeight="1">
      <c r="A56" s="160" t="s">
        <v>8</v>
      </c>
      <c r="B56" s="160" t="s">
        <v>9</v>
      </c>
      <c r="C56" s="160" t="s">
        <v>0</v>
      </c>
      <c r="D56" s="160" t="s">
        <v>1</v>
      </c>
      <c r="E56" s="161" t="s">
        <v>10</v>
      </c>
      <c r="F56" s="161"/>
      <c r="G56" s="161" t="s">
        <v>11</v>
      </c>
      <c r="H56" s="161"/>
      <c r="I56" s="161" t="s">
        <v>12</v>
      </c>
      <c r="J56" s="161"/>
      <c r="K56" s="161" t="s">
        <v>13</v>
      </c>
      <c r="L56" s="161"/>
      <c r="M56" s="160" t="s">
        <v>7</v>
      </c>
    </row>
    <row r="57" spans="1:13" ht="24.75" customHeight="1">
      <c r="A57" s="160"/>
      <c r="B57" s="160"/>
      <c r="C57" s="160"/>
      <c r="D57" s="160"/>
      <c r="E57" s="2" t="s">
        <v>2</v>
      </c>
      <c r="F57" s="2" t="s">
        <v>3</v>
      </c>
      <c r="G57" s="2" t="s">
        <v>2</v>
      </c>
      <c r="H57" s="2" t="s">
        <v>3</v>
      </c>
      <c r="I57" s="2" t="s">
        <v>2</v>
      </c>
      <c r="J57" s="2" t="s">
        <v>3</v>
      </c>
      <c r="K57" s="2" t="s">
        <v>2</v>
      </c>
      <c r="L57" s="2" t="s">
        <v>3</v>
      </c>
      <c r="M57" s="160"/>
    </row>
    <row r="58" spans="1:13" ht="24.75" customHeight="1">
      <c r="A58" s="39" t="s">
        <v>69</v>
      </c>
      <c r="B58" s="39" t="s">
        <v>70</v>
      </c>
      <c r="C58" s="40" t="s">
        <v>71</v>
      </c>
      <c r="D58" s="40">
        <v>50</v>
      </c>
      <c r="E58" s="41"/>
      <c r="F58" s="41"/>
      <c r="G58" s="42"/>
      <c r="H58" s="41">
        <f>G58*D58</f>
        <v>0</v>
      </c>
      <c r="I58" s="41"/>
      <c r="J58" s="41"/>
      <c r="K58" s="43">
        <f>G58+E58+I58</f>
        <v>0</v>
      </c>
      <c r="L58" s="43">
        <f>K58*D58</f>
        <v>0</v>
      </c>
      <c r="M58" s="44"/>
    </row>
    <row r="59" spans="1:13" ht="24.75" customHeight="1">
      <c r="A59" s="39" t="s">
        <v>69</v>
      </c>
      <c r="B59" s="3" t="s">
        <v>72</v>
      </c>
      <c r="C59" s="5" t="s">
        <v>71</v>
      </c>
      <c r="D59" s="5">
        <v>44</v>
      </c>
      <c r="E59" s="6"/>
      <c r="F59" s="6"/>
      <c r="G59" s="6"/>
      <c r="H59" s="6">
        <f>G59*D59</f>
        <v>0</v>
      </c>
      <c r="I59" s="6"/>
      <c r="J59" s="6"/>
      <c r="K59" s="43">
        <f>G59+E59+I59</f>
        <v>0</v>
      </c>
      <c r="L59" s="9">
        <f>K59*D59</f>
        <v>0</v>
      </c>
      <c r="M59" s="4"/>
    </row>
    <row r="60" spans="1:13" ht="24.75" customHeight="1">
      <c r="A60" s="39" t="s">
        <v>69</v>
      </c>
      <c r="B60" s="3" t="s">
        <v>73</v>
      </c>
      <c r="C60" s="5" t="s">
        <v>71</v>
      </c>
      <c r="D60" s="5">
        <v>13</v>
      </c>
      <c r="E60" s="6"/>
      <c r="F60" s="6"/>
      <c r="G60" s="6"/>
      <c r="H60" s="6">
        <f>G60*D60</f>
        <v>0</v>
      </c>
      <c r="I60" s="6"/>
      <c r="J60" s="6"/>
      <c r="K60" s="43">
        <f>G60+E60+I60</f>
        <v>0</v>
      </c>
      <c r="L60" s="9">
        <f>K60*D60</f>
        <v>0</v>
      </c>
      <c r="M60" s="4"/>
    </row>
    <row r="61" spans="1:13" ht="24.75" customHeight="1">
      <c r="A61" s="39" t="s">
        <v>69</v>
      </c>
      <c r="B61" s="3" t="s">
        <v>117</v>
      </c>
      <c r="C61" s="5" t="s">
        <v>71</v>
      </c>
      <c r="D61" s="5">
        <v>45</v>
      </c>
      <c r="E61" s="6"/>
      <c r="F61" s="6"/>
      <c r="G61" s="6"/>
      <c r="H61" s="6">
        <f>G61*D61</f>
        <v>0</v>
      </c>
      <c r="I61" s="6"/>
      <c r="J61" s="6"/>
      <c r="K61" s="43">
        <f>G61+E61+I61</f>
        <v>0</v>
      </c>
      <c r="L61" s="9">
        <f>K61*D61</f>
        <v>0</v>
      </c>
      <c r="M61" s="4"/>
    </row>
    <row r="62" spans="1:13" ht="24.75" customHeight="1">
      <c r="A62" s="72" t="s">
        <v>14</v>
      </c>
      <c r="B62" s="73" t="s">
        <v>90</v>
      </c>
      <c r="C62" s="5" t="s">
        <v>5</v>
      </c>
      <c r="D62" s="5">
        <v>1</v>
      </c>
      <c r="E62" s="6"/>
      <c r="F62" s="6"/>
      <c r="G62" s="6">
        <f>H61+H60+H59+H58</f>
        <v>0</v>
      </c>
      <c r="H62" s="6">
        <f>G62*3%</f>
        <v>0</v>
      </c>
      <c r="I62" s="6"/>
      <c r="J62" s="6">
        <f>I62*3%</f>
        <v>0</v>
      </c>
      <c r="K62" s="43">
        <f>G62+E62+I62</f>
        <v>0</v>
      </c>
      <c r="L62" s="8">
        <f>H62</f>
        <v>0</v>
      </c>
      <c r="M62" s="4"/>
    </row>
    <row r="63" spans="1:13" ht="24.75" customHeight="1" thickBot="1">
      <c r="A63" s="39"/>
      <c r="B63" s="39"/>
      <c r="C63" s="40"/>
      <c r="D63" s="40"/>
      <c r="E63" s="41"/>
      <c r="F63" s="41">
        <f>SUM(D63:E63)</f>
        <v>0</v>
      </c>
      <c r="G63" s="41"/>
      <c r="H63" s="41"/>
      <c r="I63" s="41"/>
      <c r="J63" s="41"/>
      <c r="K63" s="99"/>
      <c r="L63" s="99"/>
      <c r="M63" s="74"/>
    </row>
    <row r="64" spans="1:13" ht="24.75" customHeight="1" thickBot="1" thickTop="1">
      <c r="A64" s="34" t="s">
        <v>76</v>
      </c>
      <c r="B64" s="34" t="s">
        <v>6</v>
      </c>
      <c r="C64" s="35"/>
      <c r="D64" s="35"/>
      <c r="E64" s="36"/>
      <c r="F64" s="36">
        <f>SUM(D64:E64)</f>
        <v>0</v>
      </c>
      <c r="G64" s="36"/>
      <c r="H64" s="36">
        <f>SUM(H58:H63)</f>
        <v>0</v>
      </c>
      <c r="I64" s="36"/>
      <c r="J64" s="36">
        <f>SUM(J58:J63)</f>
        <v>0</v>
      </c>
      <c r="K64" s="36"/>
      <c r="L64" s="37">
        <f>SUM(L58:L63)</f>
        <v>0</v>
      </c>
      <c r="M64" s="38"/>
    </row>
    <row r="65" spans="1:13" ht="24.75" customHeight="1" thickTop="1">
      <c r="A65" s="3"/>
      <c r="B65" s="3"/>
      <c r="C65" s="5"/>
      <c r="D65" s="5"/>
      <c r="E65" s="6"/>
      <c r="F65" s="6"/>
      <c r="G65" s="6"/>
      <c r="H65" s="6"/>
      <c r="I65" s="6"/>
      <c r="J65" s="6"/>
      <c r="K65" s="8"/>
      <c r="L65" s="8"/>
      <c r="M65" s="4"/>
    </row>
    <row r="66" spans="1:13" ht="24.75" customHeight="1" thickBot="1">
      <c r="A66" s="89"/>
      <c r="B66" s="89"/>
      <c r="C66" s="90"/>
      <c r="D66" s="90"/>
      <c r="E66" s="94"/>
      <c r="F66" s="94"/>
      <c r="G66" s="94"/>
      <c r="H66" s="94"/>
      <c r="I66" s="94"/>
      <c r="J66" s="94"/>
      <c r="K66" s="100"/>
      <c r="L66" s="100"/>
      <c r="M66" s="93"/>
    </row>
    <row r="67" spans="1:13" ht="24.75" customHeight="1" thickBot="1">
      <c r="A67" s="67" t="s">
        <v>94</v>
      </c>
      <c r="B67" s="67" t="s">
        <v>6</v>
      </c>
      <c r="C67" s="68"/>
      <c r="D67" s="68"/>
      <c r="E67" s="69"/>
      <c r="F67" s="69">
        <f>F64+F54</f>
        <v>0</v>
      </c>
      <c r="G67" s="69"/>
      <c r="H67" s="69">
        <f>H64+H54</f>
        <v>0</v>
      </c>
      <c r="I67" s="69"/>
      <c r="J67" s="69">
        <f>J64+J54</f>
        <v>0</v>
      </c>
      <c r="K67" s="69"/>
      <c r="L67" s="70">
        <f>L64+L54</f>
        <v>0</v>
      </c>
      <c r="M67" s="71"/>
    </row>
    <row r="68" spans="1:13" ht="24.75" customHeight="1" thickTop="1">
      <c r="A68" s="3"/>
      <c r="B68" s="3"/>
      <c r="C68" s="5"/>
      <c r="D68" s="5"/>
      <c r="E68" s="6"/>
      <c r="F68" s="6"/>
      <c r="G68" s="6"/>
      <c r="H68" s="6"/>
      <c r="I68" s="6"/>
      <c r="J68" s="6"/>
      <c r="K68" s="8"/>
      <c r="L68" s="8"/>
      <c r="M68" s="4"/>
    </row>
    <row r="69" spans="1:13" ht="24.75" customHeight="1">
      <c r="A69" s="28" t="s">
        <v>128</v>
      </c>
      <c r="B69" s="3"/>
      <c r="C69" s="5"/>
      <c r="D69" s="5"/>
      <c r="E69" s="6"/>
      <c r="F69" s="6"/>
      <c r="G69" s="6"/>
      <c r="H69" s="6"/>
      <c r="I69" s="6"/>
      <c r="J69" s="6"/>
      <c r="K69" s="8"/>
      <c r="L69" s="8"/>
      <c r="M69" s="4"/>
    </row>
    <row r="70" spans="1:13" ht="24.75" customHeight="1">
      <c r="A70" s="3" t="s">
        <v>83</v>
      </c>
      <c r="B70" s="3" t="s">
        <v>77</v>
      </c>
      <c r="C70" s="5" t="s">
        <v>78</v>
      </c>
      <c r="D70" s="5">
        <v>2</v>
      </c>
      <c r="E70" s="6"/>
      <c r="F70" s="6">
        <f>E70*D70</f>
        <v>0</v>
      </c>
      <c r="G70" s="6"/>
      <c r="H70" s="6"/>
      <c r="I70" s="6"/>
      <c r="J70" s="6">
        <f>I70*D70</f>
        <v>0</v>
      </c>
      <c r="K70" s="8">
        <f>E70+G70+I70</f>
        <v>0</v>
      </c>
      <c r="L70" s="8">
        <f>K70*D70</f>
        <v>0</v>
      </c>
      <c r="M70" s="4"/>
    </row>
    <row r="71" spans="1:13" ht="24.75" customHeight="1">
      <c r="A71" s="3" t="s">
        <v>84</v>
      </c>
      <c r="B71" s="3" t="s">
        <v>77</v>
      </c>
      <c r="C71" s="5" t="s">
        <v>78</v>
      </c>
      <c r="D71" s="5">
        <v>2</v>
      </c>
      <c r="E71" s="6"/>
      <c r="F71" s="6">
        <f>E71*D71</f>
        <v>0</v>
      </c>
      <c r="G71" s="6"/>
      <c r="H71" s="6"/>
      <c r="I71" s="6"/>
      <c r="J71" s="6">
        <f>I71*D71</f>
        <v>0</v>
      </c>
      <c r="K71" s="8">
        <f>E71+G71+I71</f>
        <v>0</v>
      </c>
      <c r="L71" s="8">
        <f>K71*D71</f>
        <v>0</v>
      </c>
      <c r="M71" s="4"/>
    </row>
    <row r="72" spans="1:13" ht="24.75" customHeight="1">
      <c r="A72" s="3" t="s">
        <v>79</v>
      </c>
      <c r="B72" s="3" t="s">
        <v>77</v>
      </c>
      <c r="C72" s="5" t="s">
        <v>78</v>
      </c>
      <c r="D72" s="5">
        <v>2</v>
      </c>
      <c r="E72" s="6"/>
      <c r="F72" s="6">
        <f>E72*D72</f>
        <v>0</v>
      </c>
      <c r="G72" s="11"/>
      <c r="H72" s="6"/>
      <c r="I72" s="6"/>
      <c r="J72" s="6">
        <f>I72*D72</f>
        <v>0</v>
      </c>
      <c r="K72" s="8">
        <f>E72+G72+I72</f>
        <v>0</v>
      </c>
      <c r="L72" s="9">
        <f>K72*D72</f>
        <v>0</v>
      </c>
      <c r="M72" s="26"/>
    </row>
    <row r="73" spans="1:13" ht="24.75" customHeight="1" thickBot="1">
      <c r="A73" s="89"/>
      <c r="B73" s="89"/>
      <c r="C73" s="90"/>
      <c r="D73" s="90"/>
      <c r="E73" s="94"/>
      <c r="F73" s="94"/>
      <c r="G73" s="94"/>
      <c r="H73" s="94"/>
      <c r="I73" s="94"/>
      <c r="J73" s="94"/>
      <c r="K73" s="95"/>
      <c r="L73" s="95"/>
      <c r="M73" s="93"/>
    </row>
    <row r="74" spans="1:13" ht="24.75" customHeight="1" thickBot="1">
      <c r="A74" s="67" t="s">
        <v>74</v>
      </c>
      <c r="B74" s="67" t="s">
        <v>6</v>
      </c>
      <c r="C74" s="68"/>
      <c r="D74" s="68"/>
      <c r="E74" s="69"/>
      <c r="F74" s="69">
        <f>SUM(F70:F73)</f>
        <v>0</v>
      </c>
      <c r="G74" s="69"/>
      <c r="H74" s="69"/>
      <c r="I74" s="69"/>
      <c r="J74" s="69">
        <f>SUM(J70:J73)</f>
        <v>0</v>
      </c>
      <c r="K74" s="69"/>
      <c r="L74" s="70">
        <f>SUM(L70:L73)</f>
        <v>0</v>
      </c>
      <c r="M74" s="71"/>
    </row>
    <row r="75" spans="1:13" ht="24.75" customHeight="1" thickTop="1">
      <c r="A75" s="39"/>
      <c r="B75" s="3"/>
      <c r="C75" s="5"/>
      <c r="D75" s="5"/>
      <c r="E75" s="6"/>
      <c r="F75" s="6"/>
      <c r="G75" s="6"/>
      <c r="H75" s="6"/>
      <c r="I75" s="6"/>
      <c r="J75" s="6"/>
      <c r="K75" s="9"/>
      <c r="L75" s="9"/>
      <c r="M75" s="4"/>
    </row>
    <row r="76" spans="1:13" ht="24.75" customHeight="1">
      <c r="A76" s="3"/>
      <c r="B76" s="3"/>
      <c r="C76" s="5"/>
      <c r="D76" s="5"/>
      <c r="E76" s="6"/>
      <c r="F76" s="6"/>
      <c r="G76" s="6"/>
      <c r="H76" s="6"/>
      <c r="I76" s="6"/>
      <c r="J76" s="6"/>
      <c r="K76" s="6"/>
      <c r="L76" s="9"/>
      <c r="M76" s="4"/>
    </row>
    <row r="77" spans="1:13" ht="24.75" customHeight="1" thickBot="1">
      <c r="A77" s="90"/>
      <c r="B77" s="90"/>
      <c r="C77" s="89"/>
      <c r="D77" s="89"/>
      <c r="E77" s="91"/>
      <c r="F77" s="91"/>
      <c r="G77" s="91"/>
      <c r="H77" s="91"/>
      <c r="I77" s="91"/>
      <c r="J77" s="91"/>
      <c r="K77" s="91"/>
      <c r="L77" s="92"/>
      <c r="M77" s="93"/>
    </row>
    <row r="78" spans="1:13" ht="24.75" customHeight="1" thickBot="1">
      <c r="A78" s="96" t="s">
        <v>88</v>
      </c>
      <c r="B78" s="96" t="s">
        <v>89</v>
      </c>
      <c r="C78" s="97"/>
      <c r="D78" s="97"/>
      <c r="E78" s="98"/>
      <c r="F78" s="98">
        <f>F74+F67+F27</f>
        <v>0</v>
      </c>
      <c r="G78" s="98"/>
      <c r="H78" s="98">
        <f>H74+H67+H27</f>
        <v>0</v>
      </c>
      <c r="I78" s="98"/>
      <c r="J78" s="98">
        <f>J74+J67+J27</f>
        <v>8500000</v>
      </c>
      <c r="K78" s="98"/>
      <c r="L78" s="98">
        <f>L74+L67+L27</f>
        <v>8500000</v>
      </c>
      <c r="M78" s="97"/>
    </row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</sheetData>
  <sheetProtection/>
  <mergeCells count="30">
    <mergeCell ref="A55:M55"/>
    <mergeCell ref="A56:A57"/>
    <mergeCell ref="B56:B57"/>
    <mergeCell ref="C56:C57"/>
    <mergeCell ref="D56:D57"/>
    <mergeCell ref="E56:F56"/>
    <mergeCell ref="G56:H56"/>
    <mergeCell ref="I56:J56"/>
    <mergeCell ref="K56:L56"/>
    <mergeCell ref="M56:M57"/>
    <mergeCell ref="A28:M28"/>
    <mergeCell ref="A29:A30"/>
    <mergeCell ref="B29:B30"/>
    <mergeCell ref="C29:C30"/>
    <mergeCell ref="D29:D30"/>
    <mergeCell ref="E29:F29"/>
    <mergeCell ref="G29:H29"/>
    <mergeCell ref="I29:J29"/>
    <mergeCell ref="K29:L29"/>
    <mergeCell ref="M29:M30"/>
    <mergeCell ref="A1:M1"/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rintOptions horizontalCentered="1"/>
  <pageMargins left="0.2362204724409449" right="0.2362204724409449" top="0.8267716535433072" bottom="0.4724409448818898" header="0.31496062992125984" footer="0.31496062992125984"/>
  <pageSetup horizontalDpi="600" verticalDpi="600" orientation="landscape" paperSize="9" scale="72" r:id="rId1"/>
  <rowBreaks count="3" manualBreakCount="3">
    <brk id="27" max="255" man="1"/>
    <brk id="54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빌 게이츠</dc:creator>
  <cp:keywords/>
  <dc:description/>
  <cp:lastModifiedBy>행정본부</cp:lastModifiedBy>
  <cp:lastPrinted>2012-07-24T11:53:28Z</cp:lastPrinted>
  <dcterms:created xsi:type="dcterms:W3CDTF">2010-11-24T07:36:30Z</dcterms:created>
  <dcterms:modified xsi:type="dcterms:W3CDTF">2012-07-26T04:50:29Z</dcterms:modified>
  <cp:category/>
  <cp:version/>
  <cp:contentType/>
  <cp:contentStatus/>
</cp:coreProperties>
</file>